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2" documentId="8_{6A4D2B51-4B8E-4685-838F-AC9BC9B5F938}" xr6:coauthVersionLast="45" xr6:coauthVersionMax="45" xr10:uidLastSave="{6F23B5A7-C1EC-4682-B0AB-82F60F5E2637}"/>
  <bookViews>
    <workbookView xWindow="-120" yWindow="-120" windowWidth="29040" windowHeight="17640" xr2:uid="{00000000-000D-0000-FFFF-FFFF00000000}"/>
  </bookViews>
  <sheets>
    <sheet name="Ark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0" i="1" l="1"/>
  <c r="F30" i="1"/>
  <c r="E30" i="1"/>
  <c r="D30" i="1"/>
  <c r="C30" i="1"/>
  <c r="G28" i="1"/>
  <c r="F28" i="1"/>
  <c r="E28" i="1"/>
  <c r="D28" i="1"/>
  <c r="C28" i="1"/>
  <c r="G27" i="1"/>
  <c r="F27" i="1"/>
  <c r="E27" i="1"/>
  <c r="D27" i="1"/>
  <c r="C27" i="1"/>
  <c r="G26" i="1"/>
  <c r="F26" i="1"/>
  <c r="E26" i="1"/>
  <c r="D26" i="1"/>
  <c r="C26" i="1"/>
  <c r="G25" i="1"/>
  <c r="F25" i="1"/>
  <c r="F29" i="1" s="1"/>
  <c r="E25" i="1"/>
  <c r="D25" i="1"/>
  <c r="C25" i="1"/>
  <c r="G24" i="1"/>
  <c r="G29" i="1" s="1"/>
  <c r="F24" i="1"/>
  <c r="E24" i="1"/>
  <c r="E29" i="1" s="1"/>
  <c r="D24" i="1"/>
  <c r="D29" i="1" s="1"/>
  <c r="C24" i="1"/>
  <c r="C29" i="1" s="1"/>
  <c r="G21" i="1"/>
  <c r="F21" i="1"/>
  <c r="E21" i="1"/>
  <c r="D21" i="1"/>
  <c r="C21" i="1"/>
  <c r="G18" i="1"/>
  <c r="F18" i="1"/>
  <c r="E18" i="1"/>
  <c r="D18" i="1"/>
  <c r="C18" i="1"/>
  <c r="G17" i="1"/>
  <c r="F17" i="1"/>
  <c r="E17" i="1"/>
  <c r="D17" i="1"/>
  <c r="C17" i="1"/>
  <c r="G16" i="1"/>
  <c r="F16" i="1"/>
  <c r="E16" i="1"/>
  <c r="D16" i="1"/>
  <c r="C16" i="1"/>
  <c r="G15" i="1"/>
  <c r="F15" i="1"/>
  <c r="F19" i="1" s="1"/>
  <c r="F22" i="1" s="1"/>
  <c r="E15" i="1"/>
  <c r="D15" i="1"/>
  <c r="C15" i="1"/>
  <c r="G14" i="1"/>
  <c r="F14" i="1"/>
  <c r="E14" i="1"/>
  <c r="D14" i="1"/>
  <c r="C14" i="1"/>
  <c r="G13" i="1"/>
  <c r="G19" i="1" s="1"/>
  <c r="F13" i="1"/>
  <c r="E13" i="1"/>
  <c r="E19" i="1" s="1"/>
  <c r="D13" i="1"/>
  <c r="D19" i="1" s="1"/>
  <c r="D22" i="1" s="1"/>
  <c r="C13" i="1"/>
  <c r="C19" i="1" s="1"/>
  <c r="F10" i="1"/>
  <c r="G9" i="1"/>
  <c r="F9" i="1"/>
  <c r="E9" i="1"/>
  <c r="D9" i="1"/>
  <c r="C9" i="1"/>
  <c r="G8" i="1"/>
  <c r="G10" i="1" s="1"/>
  <c r="F8" i="1"/>
  <c r="E8" i="1"/>
  <c r="E10" i="1" s="1"/>
  <c r="D8" i="1"/>
  <c r="D10" i="1" s="1"/>
  <c r="C8" i="1"/>
  <c r="C10" i="1" s="1"/>
  <c r="G5" i="1"/>
  <c r="F5" i="1"/>
  <c r="E5" i="1"/>
  <c r="D5" i="1"/>
  <c r="C5" i="1"/>
  <c r="G4" i="1"/>
  <c r="F4" i="1"/>
  <c r="E4" i="1"/>
  <c r="D4" i="1"/>
  <c r="C4" i="1"/>
  <c r="G3" i="1"/>
  <c r="F3" i="1"/>
  <c r="E3" i="1"/>
  <c r="D3" i="1"/>
  <c r="C3" i="1"/>
  <c r="G2" i="1"/>
  <c r="G6" i="1" s="1"/>
  <c r="G11" i="1" s="1"/>
  <c r="F2" i="1"/>
  <c r="F6" i="1" s="1"/>
  <c r="F11" i="1" s="1"/>
  <c r="E2" i="1"/>
  <c r="E6" i="1" s="1"/>
  <c r="E11" i="1" s="1"/>
  <c r="D2" i="1"/>
  <c r="D6" i="1" s="1"/>
  <c r="D11" i="1" s="1"/>
  <c r="C2" i="1"/>
  <c r="C6" i="1" s="1"/>
  <c r="C11" i="1" s="1"/>
  <c r="G22" i="1" l="1"/>
  <c r="C22" i="1"/>
  <c r="E22" i="1"/>
</calcChain>
</file>

<file path=xl/sharedStrings.xml><?xml version="1.0" encoding="utf-8"?>
<sst xmlns="http://schemas.openxmlformats.org/spreadsheetml/2006/main" count="54" uniqueCount="53">
  <si>
    <t>Budsjett 2021</t>
  </si>
  <si>
    <t>Budsjett 2022</t>
  </si>
  <si>
    <t>Budsjett 2023</t>
  </si>
  <si>
    <t>Rammetilskudd</t>
  </si>
  <si>
    <t>Inntekts- og formuesskatt</t>
  </si>
  <si>
    <t>Eiendomsskatt</t>
  </si>
  <si>
    <t>Andre generelle driftsinntekter</t>
  </si>
  <si>
    <t>Sum generelle driftsinntekter</t>
  </si>
  <si>
    <t>Sum bevilgninger drift, netto</t>
  </si>
  <si>
    <t>Avskrivninger</t>
  </si>
  <si>
    <t>Sum netto driftsutgifter</t>
  </si>
  <si>
    <t>Brutto driftsresultat</t>
  </si>
  <si>
    <t>Renteinntekter</t>
  </si>
  <si>
    <t>Utbytter</t>
  </si>
  <si>
    <t>Gevinster og tap på finansielle omløpsmidler</t>
  </si>
  <si>
    <t>Renteutgifter</t>
  </si>
  <si>
    <t>Avdrag på lån</t>
  </si>
  <si>
    <t>Mottatte avdrag på konserninterne utlån</t>
  </si>
  <si>
    <t>Netto finansutgifter</t>
  </si>
  <si>
    <t>Motpost avskrivninger</t>
  </si>
  <si>
    <t>Netto driftsresultat</t>
  </si>
  <si>
    <t>Disponering eller dekning av netto driftsresultat:</t>
  </si>
  <si>
    <t>Overføring til investering</t>
  </si>
  <si>
    <t>Netto avsetninger til eller bruk av bundne driftsfond</t>
  </si>
  <si>
    <t>Netto avsetninger til eller bruk av disposisjonsfond</t>
  </si>
  <si>
    <t>Dekning av tidligere års merforbruk</t>
  </si>
  <si>
    <t>Sum disponeringer eller dekning av netto driftsresultat</t>
  </si>
  <si>
    <t>Fremført til inndekning i senere år (merforbruk).</t>
  </si>
  <si>
    <t>Vedtatt budsjett 2020</t>
  </si>
  <si>
    <t>Budsjett 2024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</si>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</sst>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">
    <xf numFmtId="0" fontId="0" fillId="0" borderId="0" xfId="0"/>
    <xf numFmtId="0" fontId="0" fillId="2" borderId="0" xfId="0" applyFill="1"/>
    <xf numFmtId="0" fontId="0" fillId="0" borderId="0" xfId="0" applyAlignment="1">
      <alignment wrapText="1"/>
    </xf>
    <xf numFmtId="165" fontId="0" fillId="0" borderId="0" xfId="1" applyNumberFormat="1" applyFont="1"/>
    <xf numFmtId="0" fontId="2" fillId="0" borderId="0" xfId="0" applyFont="1"/>
    <xf numFmtId="165" fontId="2" fillId="0" borderId="0" xfId="1" applyNumberFormat="1" applyFont="1"/>
    <xf numFmtId="165" fontId="0" fillId="0" borderId="0" xfId="1" applyNumberFormat="1" applyFont="1" applyFill="1"/>
    <xf numFmtId="165" fontId="2" fillId="0" borderId="0" xfId="0" applyNumberFormat="1" applyFo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k5039777\Stavanger%20kommune\gr.Handlings%20-%20og%20&#248;konomiplan%20-%20H&#216;P%202021-2024\06%20H&#216;P%20Hoveddokument\Tabeller%20og%20figurer\Kap%205%20Hovedoversikter%20og%20driftsrammer\Bevilgningsoversikt%20-%20drift%20(1A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grunnlag"/>
      <sheetName val="Pivot"/>
      <sheetName val="Pivot bearbeidet"/>
      <sheetName val="Bevilgningsoversikt - 1A"/>
      <sheetName val="Bevilgningsoversikt til produks"/>
    </sheetNames>
    <sheetDataSet>
      <sheetData sheetId="0" refreshError="1"/>
      <sheetData sheetId="1" refreshError="1"/>
      <sheetData sheetId="2">
        <row r="3">
          <cell r="D3" t="str">
            <v>Bevilgningsoversikt-niv_x02</v>
          </cell>
          <cell r="E3" t="str">
            <v>Summer av Inngående budsjett</v>
          </cell>
          <cell r="F3" t="str">
            <v>Summer av 2021</v>
          </cell>
          <cell r="G3" t="str">
            <v>Summer av 2022</v>
          </cell>
          <cell r="H3" t="str">
            <v>Summer av 2023</v>
          </cell>
          <cell r="I3" t="str">
            <v>Summer av 2024</v>
          </cell>
        </row>
        <row r="4">
          <cell r="D4" t="str">
            <v>Netto avsetninger til eller bruk av bundne driftsfond</v>
          </cell>
          <cell r="E4">
            <v>-1138</v>
          </cell>
          <cell r="F4">
            <v>5716</v>
          </cell>
          <cell r="G4">
            <v>196</v>
          </cell>
          <cell r="H4">
            <v>-6791</v>
          </cell>
          <cell r="I4">
            <v>-21940</v>
          </cell>
        </row>
        <row r="5">
          <cell r="E5">
            <v>-1138</v>
          </cell>
          <cell r="F5">
            <v>5716</v>
          </cell>
          <cell r="G5">
            <v>196</v>
          </cell>
          <cell r="H5">
            <v>-6791</v>
          </cell>
          <cell r="I5">
            <v>-21940</v>
          </cell>
        </row>
        <row r="6">
          <cell r="E6">
            <v>-1138</v>
          </cell>
          <cell r="F6">
            <v>5716</v>
          </cell>
          <cell r="G6">
            <v>196</v>
          </cell>
          <cell r="H6">
            <v>-6791</v>
          </cell>
          <cell r="I6">
            <v>-21940</v>
          </cell>
        </row>
        <row r="7">
          <cell r="D7" t="str">
            <v>Netto avsetninger til eller bruk av disposisjonsfond</v>
          </cell>
          <cell r="E7">
            <v>-146702</v>
          </cell>
          <cell r="F7">
            <v>-83772</v>
          </cell>
          <cell r="G7">
            <v>13593</v>
          </cell>
          <cell r="H7">
            <v>20806</v>
          </cell>
          <cell r="I7">
            <v>12201</v>
          </cell>
        </row>
        <row r="8">
          <cell r="E8">
            <v>-146702</v>
          </cell>
          <cell r="F8">
            <v>-83772</v>
          </cell>
          <cell r="G8">
            <v>13593</v>
          </cell>
          <cell r="H8">
            <v>20806</v>
          </cell>
          <cell r="I8">
            <v>12201</v>
          </cell>
        </row>
        <row r="9">
          <cell r="E9">
            <v>-146702</v>
          </cell>
          <cell r="F9">
            <v>-83772</v>
          </cell>
          <cell r="G9">
            <v>13593</v>
          </cell>
          <cell r="H9">
            <v>20806</v>
          </cell>
          <cell r="I9">
            <v>12201</v>
          </cell>
        </row>
        <row r="10">
          <cell r="D10" t="str">
            <v>Overføring til investering</v>
          </cell>
          <cell r="E10">
            <v>259334</v>
          </cell>
          <cell r="F10">
            <v>224672</v>
          </cell>
          <cell r="G10">
            <v>302595</v>
          </cell>
          <cell r="H10">
            <v>328916</v>
          </cell>
          <cell r="I10">
            <v>326719</v>
          </cell>
        </row>
        <row r="11">
          <cell r="E11">
            <v>259334</v>
          </cell>
          <cell r="F11">
            <v>224672</v>
          </cell>
          <cell r="G11">
            <v>302595</v>
          </cell>
          <cell r="H11">
            <v>328916</v>
          </cell>
          <cell r="I11">
            <v>326719</v>
          </cell>
        </row>
        <row r="12">
          <cell r="E12">
            <v>259334</v>
          </cell>
          <cell r="F12">
            <v>224672</v>
          </cell>
          <cell r="G12">
            <v>302595</v>
          </cell>
          <cell r="H12">
            <v>328916</v>
          </cell>
          <cell r="I12">
            <v>326719</v>
          </cell>
        </row>
        <row r="13">
          <cell r="E13">
            <v>111494</v>
          </cell>
          <cell r="F13">
            <v>146616</v>
          </cell>
          <cell r="G13">
            <v>316384</v>
          </cell>
          <cell r="H13">
            <v>342931</v>
          </cell>
          <cell r="I13">
            <v>316980</v>
          </cell>
        </row>
        <row r="14">
          <cell r="D14" t="str">
            <v>Andre generelle driftsinntekter</v>
          </cell>
          <cell r="E14">
            <v>-297743</v>
          </cell>
          <cell r="F14">
            <v>-215643</v>
          </cell>
          <cell r="G14">
            <v>-187343</v>
          </cell>
          <cell r="H14">
            <v>-179743</v>
          </cell>
          <cell r="I14">
            <v>-179043</v>
          </cell>
        </row>
        <row r="15">
          <cell r="D15" t="str">
            <v>Eiendomsskatt</v>
          </cell>
          <cell r="E15">
            <v>-214000</v>
          </cell>
          <cell r="F15">
            <v>-297000</v>
          </cell>
          <cell r="G15">
            <v>-303000</v>
          </cell>
          <cell r="H15">
            <v>-310000</v>
          </cell>
          <cell r="I15">
            <v>-310000</v>
          </cell>
        </row>
        <row r="16">
          <cell r="D16" t="str">
            <v>Inntekts- og formuesskatt</v>
          </cell>
          <cell r="E16">
            <v>-5497500</v>
          </cell>
          <cell r="F16">
            <v>-5795000</v>
          </cell>
          <cell r="G16">
            <v>-5818000</v>
          </cell>
          <cell r="H16">
            <v>-5845000</v>
          </cell>
          <cell r="I16">
            <v>-5873000</v>
          </cell>
        </row>
        <row r="17">
          <cell r="D17" t="str">
            <v>Rammetilskudd</v>
          </cell>
          <cell r="E17">
            <v>-2802827</v>
          </cell>
          <cell r="F17">
            <v>-2666397</v>
          </cell>
          <cell r="G17">
            <v>-2657997</v>
          </cell>
          <cell r="H17">
            <v>-2661797</v>
          </cell>
          <cell r="I17">
            <v>-2660597</v>
          </cell>
        </row>
        <row r="18">
          <cell r="D18" t="str">
            <v>Sum bevilgninger drift, netto</v>
          </cell>
          <cell r="E18">
            <v>-2900</v>
          </cell>
          <cell r="F18">
            <v>-2900</v>
          </cell>
          <cell r="G18">
            <v>-2900</v>
          </cell>
          <cell r="H18">
            <v>-2900</v>
          </cell>
          <cell r="I18">
            <v>-2900</v>
          </cell>
        </row>
        <row r="19">
          <cell r="D19" t="str">
            <v>Sum bevilgninger drift, netto</v>
          </cell>
          <cell r="E19">
            <v>-62110</v>
          </cell>
          <cell r="F19">
            <v>-53110</v>
          </cell>
          <cell r="G19">
            <v>-53610</v>
          </cell>
          <cell r="H19">
            <v>-52610</v>
          </cell>
          <cell r="I19">
            <v>-52610</v>
          </cell>
        </row>
        <row r="20">
          <cell r="E20">
            <v>-8877080</v>
          </cell>
          <cell r="F20">
            <v>-9030050</v>
          </cell>
          <cell r="G20">
            <v>-9022850</v>
          </cell>
          <cell r="H20">
            <v>-9052050</v>
          </cell>
          <cell r="I20">
            <v>-9078150</v>
          </cell>
        </row>
        <row r="21">
          <cell r="D21" t="str">
            <v>Avskrivninger</v>
          </cell>
          <cell r="E21">
            <v>328770</v>
          </cell>
          <cell r="F21">
            <v>336147</v>
          </cell>
          <cell r="G21">
            <v>338913</v>
          </cell>
          <cell r="H21">
            <v>341091</v>
          </cell>
          <cell r="I21">
            <v>343008</v>
          </cell>
        </row>
        <row r="22">
          <cell r="D22" t="str">
            <v>Mottatte avdrag på konserninterne utlån</v>
          </cell>
          <cell r="E22">
            <v>-23700</v>
          </cell>
          <cell r="F22">
            <v>-23700</v>
          </cell>
          <cell r="G22">
            <v>-23700</v>
          </cell>
          <cell r="H22">
            <v>-23700</v>
          </cell>
          <cell r="I22">
            <v>-23700</v>
          </cell>
        </row>
        <row r="23">
          <cell r="D23" t="str">
            <v>Sum bevilgninger drift, netto</v>
          </cell>
          <cell r="E23">
            <v>8596366</v>
          </cell>
          <cell r="F23">
            <v>8695011</v>
          </cell>
          <cell r="G23">
            <v>8500095</v>
          </cell>
          <cell r="H23">
            <v>8491947</v>
          </cell>
          <cell r="I23">
            <v>8551029</v>
          </cell>
        </row>
        <row r="24">
          <cell r="E24">
            <v>8901436</v>
          </cell>
          <cell r="F24">
            <v>9007458</v>
          </cell>
          <cell r="G24">
            <v>8815308</v>
          </cell>
          <cell r="H24">
            <v>8809338</v>
          </cell>
          <cell r="I24">
            <v>8870337</v>
          </cell>
        </row>
        <row r="25">
          <cell r="E25">
            <v>24356</v>
          </cell>
          <cell r="F25">
            <v>-22592</v>
          </cell>
          <cell r="G25">
            <v>-207542</v>
          </cell>
          <cell r="H25">
            <v>-242712</v>
          </cell>
          <cell r="I25">
            <v>-207813</v>
          </cell>
        </row>
        <row r="26">
          <cell r="D26" t="str">
            <v>Motpost avskrivninger</v>
          </cell>
          <cell r="E26">
            <v>-328770</v>
          </cell>
          <cell r="F26">
            <v>-336147</v>
          </cell>
          <cell r="G26">
            <v>-338913</v>
          </cell>
          <cell r="H26">
            <v>-341091</v>
          </cell>
          <cell r="I26">
            <v>-343008</v>
          </cell>
        </row>
        <row r="27">
          <cell r="E27">
            <v>-328770</v>
          </cell>
          <cell r="F27">
            <v>-336147</v>
          </cell>
          <cell r="G27">
            <v>-338913</v>
          </cell>
          <cell r="H27">
            <v>-341091</v>
          </cell>
          <cell r="I27">
            <v>-343008</v>
          </cell>
        </row>
        <row r="28">
          <cell r="E28">
            <v>-328770</v>
          </cell>
          <cell r="F28">
            <v>-336147</v>
          </cell>
          <cell r="G28">
            <v>-338913</v>
          </cell>
          <cell r="H28">
            <v>-341091</v>
          </cell>
          <cell r="I28">
            <v>-343008</v>
          </cell>
        </row>
        <row r="29">
          <cell r="D29" t="str">
            <v>Avdrag på lån</v>
          </cell>
          <cell r="E29">
            <v>391962</v>
          </cell>
          <cell r="F29">
            <v>386927</v>
          </cell>
          <cell r="G29">
            <v>418947</v>
          </cell>
          <cell r="H29">
            <v>422586</v>
          </cell>
          <cell r="I29">
            <v>409578</v>
          </cell>
        </row>
        <row r="30">
          <cell r="D30" t="str">
            <v>Renteinntekter</v>
          </cell>
          <cell r="E30">
            <v>-242519</v>
          </cell>
          <cell r="F30">
            <v>-121283</v>
          </cell>
          <cell r="G30">
            <v>-136956</v>
          </cell>
          <cell r="H30">
            <v>-167653</v>
          </cell>
          <cell r="I30">
            <v>-182723</v>
          </cell>
        </row>
        <row r="31">
          <cell r="D31" t="str">
            <v>Renteutgifter</v>
          </cell>
          <cell r="E31">
            <v>339077</v>
          </cell>
          <cell r="F31">
            <v>241879</v>
          </cell>
          <cell r="G31">
            <v>255330</v>
          </cell>
          <cell r="H31">
            <v>297739</v>
          </cell>
          <cell r="I31">
            <v>324286</v>
          </cell>
        </row>
        <row r="32">
          <cell r="D32" t="str">
            <v>Utbytter</v>
          </cell>
          <cell r="E32">
            <v>-295600</v>
          </cell>
          <cell r="F32">
            <v>-295400</v>
          </cell>
          <cell r="G32">
            <v>-307250</v>
          </cell>
          <cell r="H32">
            <v>-311800</v>
          </cell>
          <cell r="I32">
            <v>-317300</v>
          </cell>
        </row>
        <row r="33">
          <cell r="E33">
            <v>192920</v>
          </cell>
          <cell r="F33">
            <v>212123</v>
          </cell>
          <cell r="G33">
            <v>230071</v>
          </cell>
          <cell r="H33">
            <v>240872</v>
          </cell>
          <cell r="I33">
            <v>233841</v>
          </cell>
        </row>
        <row r="34">
          <cell r="E34">
            <v>192920</v>
          </cell>
          <cell r="F34">
            <v>212123</v>
          </cell>
          <cell r="G34">
            <v>230071</v>
          </cell>
          <cell r="H34">
            <v>240872</v>
          </cell>
          <cell r="I34">
            <v>233841</v>
          </cell>
        </row>
        <row r="35">
          <cell r="E35">
            <v>-111494</v>
          </cell>
          <cell r="F35">
            <v>-146616</v>
          </cell>
          <cell r="G35">
            <v>-316384</v>
          </cell>
          <cell r="H35">
            <v>-342931</v>
          </cell>
          <cell r="I35">
            <v>-316980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workbookViewId="0">
      <selection activeCell="B5" sqref="B5"/>
    </sheetView>
  </sheetViews>
  <sheetFormatPr baseColWidth="10" defaultColWidth="8.85546875" defaultRowHeight="15" x14ac:dyDescent="0.25"/>
  <cols>
    <col min="1" max="1" width="3.28515625" style="1" bestFit="1" customWidth="1"/>
    <col min="2" max="2" width="54.42578125" style="1" bestFit="1" customWidth="1"/>
    <col min="3" max="3" width="23.7109375" style="1" customWidth="1"/>
    <col min="4" max="7" width="11.85546875" style="1" customWidth="1"/>
    <col min="8" max="16384" width="8.85546875" style="1"/>
  </cols>
  <sheetData>
    <row r="1" spans="1:7" ht="42" customHeight="1" x14ac:dyDescent="0.25">
      <c r="A1"/>
      <c r="B1"/>
      <c r="C1" s="2" t="s">
        <v>28</v>
      </c>
      <c r="D1" s="2" t="s">
        <v>0</v>
      </c>
      <c r="E1" s="2" t="s">
        <v>1</v>
      </c>
      <c r="F1" s="2" t="s">
        <v>2</v>
      </c>
      <c r="G1" s="2" t="s">
        <v>29</v>
      </c>
    </row>
    <row r="2" spans="1:7" x14ac:dyDescent="0.25">
      <c r="A2" t="s">
        <v>30</v>
      </c>
      <c r="B2" t="s">
        <v>3</v>
      </c>
      <c r="C2" s="3">
        <f>SUMIF('[1]Pivot bearbeidet'!$D:$D,$B:$B,'[1]Pivot bearbeidet'!E:E)</f>
        <v>-2802827</v>
      </c>
      <c r="D2" s="3">
        <f>SUMIF('[1]Pivot bearbeidet'!$D:$D,$B:$B,'[1]Pivot bearbeidet'!F:F)</f>
        <v>-2666397</v>
      </c>
      <c r="E2" s="3">
        <f>SUMIF('[1]Pivot bearbeidet'!$D:$D,$B:$B,'[1]Pivot bearbeidet'!G:G)</f>
        <v>-2657997</v>
      </c>
      <c r="F2" s="3">
        <f>SUMIF('[1]Pivot bearbeidet'!$D:$D,$B:$B,'[1]Pivot bearbeidet'!H:H)</f>
        <v>-2661797</v>
      </c>
      <c r="G2" s="3">
        <f>SUMIF('[1]Pivot bearbeidet'!$D:$D,$B:$B,'[1]Pivot bearbeidet'!I:I)</f>
        <v>-2660597</v>
      </c>
    </row>
    <row r="3" spans="1:7" x14ac:dyDescent="0.25">
      <c r="A3" t="s">
        <v>31</v>
      </c>
      <c r="B3" t="s">
        <v>4</v>
      </c>
      <c r="C3" s="3">
        <f>SUMIF('[1]Pivot bearbeidet'!$D:$D,$B:$B,'[1]Pivot bearbeidet'!E:E)</f>
        <v>-5497500</v>
      </c>
      <c r="D3" s="3">
        <f>SUMIF('[1]Pivot bearbeidet'!$D:$D,$B:$B,'[1]Pivot bearbeidet'!F:F)</f>
        <v>-5795000</v>
      </c>
      <c r="E3" s="3">
        <f>SUMIF('[1]Pivot bearbeidet'!$D:$D,$B:$B,'[1]Pivot bearbeidet'!G:G)</f>
        <v>-5818000</v>
      </c>
      <c r="F3" s="3">
        <f>SUMIF('[1]Pivot bearbeidet'!$D:$D,$B:$B,'[1]Pivot bearbeidet'!H:H)</f>
        <v>-5845000</v>
      </c>
      <c r="G3" s="3">
        <f>SUMIF('[1]Pivot bearbeidet'!$D:$D,$B:$B,'[1]Pivot bearbeidet'!I:I)</f>
        <v>-5873000</v>
      </c>
    </row>
    <row r="4" spans="1:7" x14ac:dyDescent="0.25">
      <c r="A4" t="s">
        <v>32</v>
      </c>
      <c r="B4" t="s">
        <v>5</v>
      </c>
      <c r="C4" s="3">
        <f>SUMIF('[1]Pivot bearbeidet'!$D:$D,$B:$B,'[1]Pivot bearbeidet'!E:E)</f>
        <v>-214000</v>
      </c>
      <c r="D4" s="3">
        <f>SUMIF('[1]Pivot bearbeidet'!$D:$D,$B:$B,'[1]Pivot bearbeidet'!F:F)</f>
        <v>-297000</v>
      </c>
      <c r="E4" s="3">
        <f>SUMIF('[1]Pivot bearbeidet'!$D:$D,$B:$B,'[1]Pivot bearbeidet'!G:G)</f>
        <v>-303000</v>
      </c>
      <c r="F4" s="3">
        <f>SUMIF('[1]Pivot bearbeidet'!$D:$D,$B:$B,'[1]Pivot bearbeidet'!H:H)</f>
        <v>-310000</v>
      </c>
      <c r="G4" s="3">
        <f>SUMIF('[1]Pivot bearbeidet'!$D:$D,$B:$B,'[1]Pivot bearbeidet'!I:I)</f>
        <v>-310000</v>
      </c>
    </row>
    <row r="5" spans="1:7" x14ac:dyDescent="0.25">
      <c r="A5" t="s">
        <v>33</v>
      </c>
      <c r="B5" t="s">
        <v>6</v>
      </c>
      <c r="C5" s="3">
        <f>SUMIF('[1]Pivot bearbeidet'!$D:$D,$B:$B,'[1]Pivot bearbeidet'!E:E)</f>
        <v>-297743</v>
      </c>
      <c r="D5" s="3">
        <f>SUMIF('[1]Pivot bearbeidet'!$D:$D,$B:$B,'[1]Pivot bearbeidet'!F:F)</f>
        <v>-215643</v>
      </c>
      <c r="E5" s="3">
        <f>SUMIF('[1]Pivot bearbeidet'!$D:$D,$B:$B,'[1]Pivot bearbeidet'!G:G)</f>
        <v>-187343</v>
      </c>
      <c r="F5" s="3">
        <f>SUMIF('[1]Pivot bearbeidet'!$D:$D,$B:$B,'[1]Pivot bearbeidet'!H:H)</f>
        <v>-179743</v>
      </c>
      <c r="G5" s="3">
        <f>SUMIF('[1]Pivot bearbeidet'!$D:$D,$B:$B,'[1]Pivot bearbeidet'!I:I)</f>
        <v>-179043</v>
      </c>
    </row>
    <row r="6" spans="1:7" x14ac:dyDescent="0.25">
      <c r="A6" s="4" t="s">
        <v>34</v>
      </c>
      <c r="B6" s="4" t="s">
        <v>7</v>
      </c>
      <c r="C6" s="5">
        <f>SUM(C2:C5)</f>
        <v>-8812070</v>
      </c>
      <c r="D6" s="5">
        <f t="shared" ref="D6:G6" si="0">SUM(D2:D5)</f>
        <v>-8974040</v>
      </c>
      <c r="E6" s="5">
        <f t="shared" si="0"/>
        <v>-8966340</v>
      </c>
      <c r="F6" s="5">
        <f t="shared" si="0"/>
        <v>-8996540</v>
      </c>
      <c r="G6" s="5">
        <f t="shared" si="0"/>
        <v>-9022640</v>
      </c>
    </row>
    <row r="7" spans="1:7" x14ac:dyDescent="0.25">
      <c r="A7"/>
      <c r="B7"/>
      <c r="C7"/>
      <c r="D7"/>
      <c r="E7"/>
      <c r="F7"/>
      <c r="G7"/>
    </row>
    <row r="8" spans="1:7" x14ac:dyDescent="0.25">
      <c r="A8" t="s">
        <v>35</v>
      </c>
      <c r="B8" t="s">
        <v>8</v>
      </c>
      <c r="C8" s="6">
        <f>SUMIF('[1]Pivot bearbeidet'!$D:$D,$B:$B,'[1]Pivot bearbeidet'!E:E)</f>
        <v>8531356</v>
      </c>
      <c r="D8" s="3">
        <f>SUMIF('[1]Pivot bearbeidet'!$D:$D,$B:$B,'[1]Pivot bearbeidet'!F:F)</f>
        <v>8639001</v>
      </c>
      <c r="E8" s="3">
        <f>SUMIF('[1]Pivot bearbeidet'!$D:$D,$B:$B,'[1]Pivot bearbeidet'!G:G)</f>
        <v>8443585</v>
      </c>
      <c r="F8" s="3">
        <f>SUMIF('[1]Pivot bearbeidet'!$D:$D,$B:$B,'[1]Pivot bearbeidet'!H:H)</f>
        <v>8436437</v>
      </c>
      <c r="G8" s="3">
        <f>SUMIF('[1]Pivot bearbeidet'!$D:$D,$B:$B,'[1]Pivot bearbeidet'!I:I)</f>
        <v>8495519</v>
      </c>
    </row>
    <row r="9" spans="1:7" x14ac:dyDescent="0.25">
      <c r="A9" t="s">
        <v>36</v>
      </c>
      <c r="B9" t="s">
        <v>9</v>
      </c>
      <c r="C9" s="3">
        <f>SUMIF('[1]Pivot bearbeidet'!$D:$D,$B:$B,'[1]Pivot bearbeidet'!E:E)</f>
        <v>328770</v>
      </c>
      <c r="D9" s="3">
        <f>SUMIF('[1]Pivot bearbeidet'!$D:$D,$B:$B,'[1]Pivot bearbeidet'!F:F)</f>
        <v>336147</v>
      </c>
      <c r="E9" s="3">
        <f>SUMIF('[1]Pivot bearbeidet'!$D:$D,$B:$B,'[1]Pivot bearbeidet'!G:G)</f>
        <v>338913</v>
      </c>
      <c r="F9" s="3">
        <f>SUMIF('[1]Pivot bearbeidet'!$D:$D,$B:$B,'[1]Pivot bearbeidet'!H:H)</f>
        <v>341091</v>
      </c>
      <c r="G9" s="3">
        <f>SUMIF('[1]Pivot bearbeidet'!$D:$D,$B:$B,'[1]Pivot bearbeidet'!I:I)</f>
        <v>343008</v>
      </c>
    </row>
    <row r="10" spans="1:7" x14ac:dyDescent="0.25">
      <c r="A10" s="4" t="s">
        <v>37</v>
      </c>
      <c r="B10" s="4" t="s">
        <v>10</v>
      </c>
      <c r="C10" s="5">
        <f>+SUM(C8:C9)</f>
        <v>8860126</v>
      </c>
      <c r="D10" s="5">
        <f t="shared" ref="D10:G10" si="1">+SUM(D8:D9)</f>
        <v>8975148</v>
      </c>
      <c r="E10" s="5">
        <f t="shared" si="1"/>
        <v>8782498</v>
      </c>
      <c r="F10" s="5">
        <f t="shared" si="1"/>
        <v>8777528</v>
      </c>
      <c r="G10" s="5">
        <f t="shared" si="1"/>
        <v>8838527</v>
      </c>
    </row>
    <row r="11" spans="1:7" x14ac:dyDescent="0.25">
      <c r="A11" s="4" t="s">
        <v>38</v>
      </c>
      <c r="B11" s="4" t="s">
        <v>11</v>
      </c>
      <c r="C11" s="7">
        <f>+C6+C10</f>
        <v>48056</v>
      </c>
      <c r="D11" s="7">
        <f t="shared" ref="D11:G11" si="2">+D6+D10</f>
        <v>1108</v>
      </c>
      <c r="E11" s="7">
        <f t="shared" si="2"/>
        <v>-183842</v>
      </c>
      <c r="F11" s="7">
        <f t="shared" si="2"/>
        <v>-219012</v>
      </c>
      <c r="G11" s="7">
        <f t="shared" si="2"/>
        <v>-184113</v>
      </c>
    </row>
    <row r="12" spans="1:7" x14ac:dyDescent="0.25">
      <c r="A12"/>
      <c r="B12"/>
      <c r="C12"/>
      <c r="D12"/>
      <c r="E12"/>
      <c r="F12"/>
      <c r="G12"/>
    </row>
    <row r="13" spans="1:7" x14ac:dyDescent="0.25">
      <c r="A13" t="s">
        <v>39</v>
      </c>
      <c r="B13" t="s">
        <v>12</v>
      </c>
      <c r="C13" s="3">
        <f>SUMIF('[1]Pivot bearbeidet'!$D:$D,$B:$B,'[1]Pivot bearbeidet'!E:E)</f>
        <v>-242519</v>
      </c>
      <c r="D13" s="3">
        <f>SUMIF('[1]Pivot bearbeidet'!$D:$D,$B:$B,'[1]Pivot bearbeidet'!F:F)</f>
        <v>-121283</v>
      </c>
      <c r="E13" s="3">
        <f>SUMIF('[1]Pivot bearbeidet'!$D:$D,$B:$B,'[1]Pivot bearbeidet'!G:G)</f>
        <v>-136956</v>
      </c>
      <c r="F13" s="3">
        <f>SUMIF('[1]Pivot bearbeidet'!$D:$D,$B:$B,'[1]Pivot bearbeidet'!H:H)</f>
        <v>-167653</v>
      </c>
      <c r="G13" s="3">
        <f>SUMIF('[1]Pivot bearbeidet'!$D:$D,$B:$B,'[1]Pivot bearbeidet'!I:I)</f>
        <v>-182723</v>
      </c>
    </row>
    <row r="14" spans="1:7" x14ac:dyDescent="0.25">
      <c r="A14" t="s">
        <v>40</v>
      </c>
      <c r="B14" t="s">
        <v>13</v>
      </c>
      <c r="C14" s="3">
        <f>SUMIF('[1]Pivot bearbeidet'!$D:$D,$B:$B,'[1]Pivot bearbeidet'!E:E)</f>
        <v>-295600</v>
      </c>
      <c r="D14" s="3">
        <f>SUMIF('[1]Pivot bearbeidet'!$D:$D,$B:$B,'[1]Pivot bearbeidet'!F:F)</f>
        <v>-295400</v>
      </c>
      <c r="E14" s="3">
        <f>SUMIF('[1]Pivot bearbeidet'!$D:$D,$B:$B,'[1]Pivot bearbeidet'!G:G)</f>
        <v>-307250</v>
      </c>
      <c r="F14" s="3">
        <f>SUMIF('[1]Pivot bearbeidet'!$D:$D,$B:$B,'[1]Pivot bearbeidet'!H:H)</f>
        <v>-311800</v>
      </c>
      <c r="G14" s="3">
        <f>SUMIF('[1]Pivot bearbeidet'!$D:$D,$B:$B,'[1]Pivot bearbeidet'!I:I)</f>
        <v>-317300</v>
      </c>
    </row>
    <row r="15" spans="1:7" x14ac:dyDescent="0.25">
      <c r="A15" t="s">
        <v>41</v>
      </c>
      <c r="B15" t="s">
        <v>14</v>
      </c>
      <c r="C15" s="3">
        <f>SUMIF('[1]Pivot bearbeidet'!$D:$D,$B:$B,'[1]Pivot bearbeidet'!E:E)</f>
        <v>0</v>
      </c>
      <c r="D15" s="3">
        <f>SUMIF('[1]Pivot bearbeidet'!$D:$D,$B:$B,'[1]Pivot bearbeidet'!F:F)</f>
        <v>0</v>
      </c>
      <c r="E15" s="3">
        <f>SUMIF('[1]Pivot bearbeidet'!$D:$D,$B:$B,'[1]Pivot bearbeidet'!G:G)</f>
        <v>0</v>
      </c>
      <c r="F15" s="3">
        <f>SUMIF('[1]Pivot bearbeidet'!$D:$D,$B:$B,'[1]Pivot bearbeidet'!H:H)</f>
        <v>0</v>
      </c>
      <c r="G15" s="3">
        <f>SUMIF('[1]Pivot bearbeidet'!$D:$D,$B:$B,'[1]Pivot bearbeidet'!I:I)</f>
        <v>0</v>
      </c>
    </row>
    <row r="16" spans="1:7" x14ac:dyDescent="0.25">
      <c r="A16" t="s">
        <v>42</v>
      </c>
      <c r="B16" t="s">
        <v>15</v>
      </c>
      <c r="C16" s="3">
        <f>SUMIF('[1]Pivot bearbeidet'!$D:$D,$B:$B,'[1]Pivot bearbeidet'!E:E)</f>
        <v>339077</v>
      </c>
      <c r="D16" s="3">
        <f>SUMIF('[1]Pivot bearbeidet'!$D:$D,$B:$B,'[1]Pivot bearbeidet'!F:F)</f>
        <v>241879</v>
      </c>
      <c r="E16" s="3">
        <f>SUMIF('[1]Pivot bearbeidet'!$D:$D,$B:$B,'[1]Pivot bearbeidet'!G:G)</f>
        <v>255330</v>
      </c>
      <c r="F16" s="3">
        <f>SUMIF('[1]Pivot bearbeidet'!$D:$D,$B:$B,'[1]Pivot bearbeidet'!H:H)</f>
        <v>297739</v>
      </c>
      <c r="G16" s="3">
        <f>SUMIF('[1]Pivot bearbeidet'!$D:$D,$B:$B,'[1]Pivot bearbeidet'!I:I)</f>
        <v>324286</v>
      </c>
    </row>
    <row r="17" spans="1:7" x14ac:dyDescent="0.25">
      <c r="A17" t="s">
        <v>43</v>
      </c>
      <c r="B17" t="s">
        <v>16</v>
      </c>
      <c r="C17" s="3">
        <f>SUMIF('[1]Pivot bearbeidet'!$D:$D,$B:$B,'[1]Pivot bearbeidet'!E:E)</f>
        <v>391962</v>
      </c>
      <c r="D17" s="3">
        <f>SUMIF('[1]Pivot bearbeidet'!$D:$D,$B:$B,'[1]Pivot bearbeidet'!F:F)</f>
        <v>386927</v>
      </c>
      <c r="E17" s="3">
        <f>SUMIF('[1]Pivot bearbeidet'!$D:$D,$B:$B,'[1]Pivot bearbeidet'!G:G)</f>
        <v>418947</v>
      </c>
      <c r="F17" s="3">
        <f>SUMIF('[1]Pivot bearbeidet'!$D:$D,$B:$B,'[1]Pivot bearbeidet'!H:H)</f>
        <v>422586</v>
      </c>
      <c r="G17" s="3">
        <f>SUMIF('[1]Pivot bearbeidet'!$D:$D,$B:$B,'[1]Pivot bearbeidet'!I:I)</f>
        <v>409578</v>
      </c>
    </row>
    <row r="18" spans="1:7" x14ac:dyDescent="0.25">
      <c r="A18" t="s">
        <v>44</v>
      </c>
      <c r="B18" t="s">
        <v>17</v>
      </c>
      <c r="C18" s="6">
        <f>SUMIF('[1]Pivot bearbeidet'!$D:$D,$B:$B,'[1]Pivot bearbeidet'!E:E)</f>
        <v>-23700</v>
      </c>
      <c r="D18" s="3">
        <f>SUMIF('[1]Pivot bearbeidet'!$D:$D,$B:$B,'[1]Pivot bearbeidet'!F:F)</f>
        <v>-23700</v>
      </c>
      <c r="E18" s="3">
        <f>SUMIF('[1]Pivot bearbeidet'!$D:$D,$B:$B,'[1]Pivot bearbeidet'!G:G)</f>
        <v>-23700</v>
      </c>
      <c r="F18" s="3">
        <f>SUMIF('[1]Pivot bearbeidet'!$D:$D,$B:$B,'[1]Pivot bearbeidet'!H:H)</f>
        <v>-23700</v>
      </c>
      <c r="G18" s="3">
        <f>SUMIF('[1]Pivot bearbeidet'!$D:$D,$B:$B,'[1]Pivot bearbeidet'!I:I)</f>
        <v>-23700</v>
      </c>
    </row>
    <row r="19" spans="1:7" x14ac:dyDescent="0.25">
      <c r="A19" s="4" t="s">
        <v>44</v>
      </c>
      <c r="B19" s="4" t="s">
        <v>18</v>
      </c>
      <c r="C19" s="5">
        <f>SUM(C13:C18)</f>
        <v>169220</v>
      </c>
      <c r="D19" s="5">
        <f t="shared" ref="D19:G19" si="3">SUM(D13:D18)</f>
        <v>188423</v>
      </c>
      <c r="E19" s="5">
        <f t="shared" si="3"/>
        <v>206371</v>
      </c>
      <c r="F19" s="5">
        <f t="shared" si="3"/>
        <v>217172</v>
      </c>
      <c r="G19" s="5">
        <f t="shared" si="3"/>
        <v>210141</v>
      </c>
    </row>
    <row r="20" spans="1:7" x14ac:dyDescent="0.25">
      <c r="A20"/>
      <c r="B20"/>
      <c r="C20"/>
      <c r="D20"/>
      <c r="E20"/>
      <c r="F20"/>
      <c r="G20"/>
    </row>
    <row r="21" spans="1:7" x14ac:dyDescent="0.25">
      <c r="A21" t="s">
        <v>45</v>
      </c>
      <c r="B21" t="s">
        <v>19</v>
      </c>
      <c r="C21" s="3">
        <f>SUMIF('[1]Pivot bearbeidet'!$D:$D,$B:$B,'[1]Pivot bearbeidet'!E:E)</f>
        <v>-328770</v>
      </c>
      <c r="D21" s="3">
        <f>SUMIF('[1]Pivot bearbeidet'!$D:$D,$B:$B,'[1]Pivot bearbeidet'!F:F)</f>
        <v>-336147</v>
      </c>
      <c r="E21" s="3">
        <f>SUMIF('[1]Pivot bearbeidet'!$D:$D,$B:$B,'[1]Pivot bearbeidet'!G:G)</f>
        <v>-338913</v>
      </c>
      <c r="F21" s="3">
        <f>SUMIF('[1]Pivot bearbeidet'!$D:$D,$B:$B,'[1]Pivot bearbeidet'!H:H)</f>
        <v>-341091</v>
      </c>
      <c r="G21" s="3">
        <f>SUMIF('[1]Pivot bearbeidet'!$D:$D,$B:$B,'[1]Pivot bearbeidet'!I:I)</f>
        <v>-343008</v>
      </c>
    </row>
    <row r="22" spans="1:7" x14ac:dyDescent="0.25">
      <c r="A22" s="4" t="s">
        <v>46</v>
      </c>
      <c r="B22" s="4" t="s">
        <v>20</v>
      </c>
      <c r="C22" s="7">
        <f>+C21+C19+C11</f>
        <v>-111494</v>
      </c>
      <c r="D22" s="7">
        <f t="shared" ref="D22:G22" si="4">+D21+D19+D11</f>
        <v>-146616</v>
      </c>
      <c r="E22" s="7">
        <f t="shared" si="4"/>
        <v>-316384</v>
      </c>
      <c r="F22" s="7">
        <f t="shared" si="4"/>
        <v>-342931</v>
      </c>
      <c r="G22" s="7">
        <f t="shared" si="4"/>
        <v>-316980</v>
      </c>
    </row>
    <row r="23" spans="1:7" x14ac:dyDescent="0.25">
      <c r="A23"/>
      <c r="B23"/>
      <c r="C23"/>
      <c r="D23"/>
      <c r="E23"/>
      <c r="F23"/>
      <c r="G23"/>
    </row>
    <row r="24" spans="1:7" x14ac:dyDescent="0.25">
      <c r="A24"/>
      <c r="B24" t="s">
        <v>21</v>
      </c>
      <c r="C24" s="3">
        <f>SUMIF('[1]Pivot bearbeidet'!$D:$D,$B:$B,'[1]Pivot bearbeidet'!E:E)</f>
        <v>0</v>
      </c>
      <c r="D24" s="3">
        <f>SUMIF('[1]Pivot bearbeidet'!$D:$D,$B:$B,'[1]Pivot bearbeidet'!F:F)</f>
        <v>0</v>
      </c>
      <c r="E24" s="3">
        <f>SUMIF('[1]Pivot bearbeidet'!$D:$D,$B:$B,'[1]Pivot bearbeidet'!G:G)</f>
        <v>0</v>
      </c>
      <c r="F24" s="3">
        <f>SUMIF('[1]Pivot bearbeidet'!$D:$D,$B:$B,'[1]Pivot bearbeidet'!H:H)</f>
        <v>0</v>
      </c>
      <c r="G24" s="3">
        <f>SUMIF('[1]Pivot bearbeidet'!$D:$D,$B:$B,'[1]Pivot bearbeidet'!I:I)</f>
        <v>0</v>
      </c>
    </row>
    <row r="25" spans="1:7" x14ac:dyDescent="0.25">
      <c r="A25" t="s">
        <v>47</v>
      </c>
      <c r="B25" t="s">
        <v>22</v>
      </c>
      <c r="C25" s="3">
        <f>SUMIF('[1]Pivot bearbeidet'!$D:$D,$B:$B,'[1]Pivot bearbeidet'!E:E)</f>
        <v>259334</v>
      </c>
      <c r="D25" s="3">
        <f>SUMIF('[1]Pivot bearbeidet'!$D:$D,$B:$B,'[1]Pivot bearbeidet'!F:F)</f>
        <v>224672</v>
      </c>
      <c r="E25" s="3">
        <f>SUMIF('[1]Pivot bearbeidet'!$D:$D,$B:$B,'[1]Pivot bearbeidet'!G:G)</f>
        <v>302595</v>
      </c>
      <c r="F25" s="3">
        <f>SUMIF('[1]Pivot bearbeidet'!$D:$D,$B:$B,'[1]Pivot bearbeidet'!H:H)</f>
        <v>328916</v>
      </c>
      <c r="G25" s="3">
        <f>SUMIF('[1]Pivot bearbeidet'!$D:$D,$B:$B,'[1]Pivot bearbeidet'!I:I)</f>
        <v>326719</v>
      </c>
    </row>
    <row r="26" spans="1:7" x14ac:dyDescent="0.25">
      <c r="A26" t="s">
        <v>48</v>
      </c>
      <c r="B26" t="s">
        <v>23</v>
      </c>
      <c r="C26" s="3">
        <f>SUMIF('[1]Pivot bearbeidet'!$D:$D,$B:$B,'[1]Pivot bearbeidet'!E:E)</f>
        <v>-1138</v>
      </c>
      <c r="D26" s="3">
        <f>SUMIF('[1]Pivot bearbeidet'!$D:$D,$B:$B,'[1]Pivot bearbeidet'!F:F)</f>
        <v>5716</v>
      </c>
      <c r="E26" s="3">
        <f>SUMIF('[1]Pivot bearbeidet'!$D:$D,$B:$B,'[1]Pivot bearbeidet'!G:G)</f>
        <v>196</v>
      </c>
      <c r="F26" s="3">
        <f>SUMIF('[1]Pivot bearbeidet'!$D:$D,$B:$B,'[1]Pivot bearbeidet'!H:H)</f>
        <v>-6791</v>
      </c>
      <c r="G26" s="3">
        <f>SUMIF('[1]Pivot bearbeidet'!$D:$D,$B:$B,'[1]Pivot bearbeidet'!I:I)</f>
        <v>-21940</v>
      </c>
    </row>
    <row r="27" spans="1:7" x14ac:dyDescent="0.25">
      <c r="A27" t="s">
        <v>49</v>
      </c>
      <c r="B27" t="s">
        <v>24</v>
      </c>
      <c r="C27" s="3">
        <f>SUMIF('[1]Pivot bearbeidet'!$D:$D,$B:$B,'[1]Pivot bearbeidet'!E:E)</f>
        <v>-146702</v>
      </c>
      <c r="D27" s="3">
        <f>SUMIF('[1]Pivot bearbeidet'!$D:$D,$B:$B,'[1]Pivot bearbeidet'!F:F)</f>
        <v>-83772</v>
      </c>
      <c r="E27" s="3">
        <f>SUMIF('[1]Pivot bearbeidet'!$D:$D,$B:$B,'[1]Pivot bearbeidet'!G:G)</f>
        <v>13593</v>
      </c>
      <c r="F27" s="3">
        <f>SUMIF('[1]Pivot bearbeidet'!$D:$D,$B:$B,'[1]Pivot bearbeidet'!H:H)</f>
        <v>20806</v>
      </c>
      <c r="G27" s="3">
        <f>SUMIF('[1]Pivot bearbeidet'!$D:$D,$B:$B,'[1]Pivot bearbeidet'!I:I)</f>
        <v>12201</v>
      </c>
    </row>
    <row r="28" spans="1:7" x14ac:dyDescent="0.25">
      <c r="A28" t="s">
        <v>50</v>
      </c>
      <c r="B28" t="s">
        <v>25</v>
      </c>
      <c r="C28" s="3">
        <f>SUMIF('[1]Pivot bearbeidet'!$D:$D,$B:$B,'[1]Pivot bearbeidet'!E:E)</f>
        <v>0</v>
      </c>
      <c r="D28" s="3">
        <f>SUMIF('[1]Pivot bearbeidet'!$D:$D,$B:$B,'[1]Pivot bearbeidet'!F:F)</f>
        <v>0</v>
      </c>
      <c r="E28" s="3">
        <f>SUMIF('[1]Pivot bearbeidet'!$D:$D,$B:$B,'[1]Pivot bearbeidet'!G:G)</f>
        <v>0</v>
      </c>
      <c r="F28" s="3">
        <f>SUMIF('[1]Pivot bearbeidet'!$D:$D,$B:$B,'[1]Pivot bearbeidet'!H:H)</f>
        <v>0</v>
      </c>
      <c r="G28" s="3">
        <f>SUMIF('[1]Pivot bearbeidet'!$D:$D,$B:$B,'[1]Pivot bearbeidet'!I:I)</f>
        <v>0</v>
      </c>
    </row>
    <row r="29" spans="1:7" x14ac:dyDescent="0.25">
      <c r="A29" s="4" t="s">
        <v>51</v>
      </c>
      <c r="B29" s="4" t="s">
        <v>26</v>
      </c>
      <c r="C29" s="5">
        <f>+SUM(C24:C28)</f>
        <v>111494</v>
      </c>
      <c r="D29" s="5">
        <f t="shared" ref="D29:G29" si="5">+SUM(D24:D28)</f>
        <v>146616</v>
      </c>
      <c r="E29" s="5">
        <f t="shared" si="5"/>
        <v>316384</v>
      </c>
      <c r="F29" s="5">
        <f t="shared" si="5"/>
        <v>342931</v>
      </c>
      <c r="G29" s="5">
        <f t="shared" si="5"/>
        <v>316980</v>
      </c>
    </row>
    <row r="30" spans="1:7" x14ac:dyDescent="0.25">
      <c r="A30" s="4" t="s">
        <v>52</v>
      </c>
      <c r="B30" s="4" t="s">
        <v>27</v>
      </c>
      <c r="C30" s="5">
        <f>SUMIF('[1]Pivot bearbeidet'!$D:$D,$B:$B,'[1]Pivot bearbeidet'!E:E)</f>
        <v>0</v>
      </c>
      <c r="D30" s="5">
        <f>SUMIF('[1]Pivot bearbeidet'!$D:$D,$B:$B,'[1]Pivot bearbeidet'!F:F)</f>
        <v>0</v>
      </c>
      <c r="E30" s="5">
        <f>SUMIF('[1]Pivot bearbeidet'!$D:$D,$B:$B,'[1]Pivot bearbeidet'!G:G)</f>
        <v>0</v>
      </c>
      <c r="F30" s="5">
        <f>SUMIF('[1]Pivot bearbeidet'!$D:$D,$B:$B,'[1]Pivot bearbeidet'!H:H)</f>
        <v>0</v>
      </c>
      <c r="G30" s="5">
        <f>SUMIF('[1]Pivot bearbeidet'!$D:$D,$B:$B,'[1]Pivot bearbeidet'!I:I)</f>
        <v>0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3" ma:contentTypeDescription="Opprett et nytt dokument." ma:contentTypeScope="" ma:versionID="f67e16d035688f37082137fed46d231e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83b2e0b32e3cf3df2a6446a4befbca45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Props1.xml><?xml version="1.0" encoding="utf-8"?>
<ds:datastoreItem xmlns:ds="http://schemas.openxmlformats.org/officeDocument/2006/customXml" ds:itemID="{A6149ADB-C938-4E68-A26C-A6C2332080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BB6736E-4D23-449D-AE39-79829396196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9CC0BB-7AA7-4823-94FD-60810E78F5F4}">
  <ds:schemaRefs>
    <ds:schemaRef ds:uri="http://schemas.microsoft.com/office/2006/metadata/properties"/>
    <ds:schemaRef ds:uri="http://schemas.microsoft.com/office/infopath/2007/PartnerControls"/>
    <ds:schemaRef ds:uri="989aaf3d-6e60-4b22-8fc6-eab6ed6da64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2020-10-22T14:06:33Z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