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sk5039777\Stavanger kommune\gr.Handlings - og økonomiplan - HØP 2021-2024\08 HØP Vedtatt\Tabeller\3\"/>
    </mc:Choice>
  </mc:AlternateContent>
  <xr:revisionPtr revIDLastSave="5" documentId="8_{38F203DE-6485-4429-A4DD-FD56178AD862}" xr6:coauthVersionLast="45" xr6:coauthVersionMax="45" xr10:uidLastSave="{DC33CA41-7CD9-4B04-A5C9-7773C2ED4EEB}"/>
  <bookViews>
    <workbookView xWindow="-3804" yWindow="-17388" windowWidth="30936" windowHeight="16896" tabRatio="407" xr2:uid="{00000000-000D-0000-FFFF-FFFF00000000}"/>
  </bookViews>
  <sheets>
    <sheet name="Mal" sheetId="1" r:id="rId1"/>
    <sheet name="Dropdown" sheetId="2" r:id="rId2"/>
  </sheets>
  <definedNames>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6" i="1" l="1"/>
  <c r="F150" i="1" l="1"/>
  <c r="F131" i="1" l="1"/>
  <c r="F168" i="1" l="1"/>
  <c r="E168" i="1"/>
  <c r="D168" i="1"/>
  <c r="F220" i="1"/>
  <c r="F151" i="1" l="1"/>
  <c r="F140" i="1"/>
  <c r="F137" i="1"/>
  <c r="F133" i="1"/>
  <c r="F184" i="1" l="1"/>
  <c r="D184" i="1"/>
  <c r="D175" i="1"/>
  <c r="F175" i="1"/>
  <c r="D160" i="1"/>
  <c r="D121" i="1"/>
  <c r="E47" i="1" l="1"/>
  <c r="E49" i="1" s="1"/>
  <c r="F47" i="1"/>
  <c r="F49" i="1" s="1"/>
  <c r="D47" i="1"/>
  <c r="D49" i="1" s="1"/>
  <c r="F134" i="1" l="1"/>
  <c r="F138" i="1"/>
  <c r="F139" i="1"/>
  <c r="F141" i="1"/>
  <c r="F142" i="1"/>
  <c r="F143" i="1"/>
  <c r="F144" i="1"/>
  <c r="F145" i="1"/>
  <c r="F147" i="1"/>
  <c r="E67" i="1" l="1"/>
  <c r="F67" i="1"/>
  <c r="D67" i="1"/>
  <c r="E63" i="1"/>
  <c r="F63" i="1"/>
  <c r="D63" i="1"/>
  <c r="E59" i="1"/>
  <c r="F59" i="1"/>
  <c r="D59" i="1"/>
  <c r="E53" i="1"/>
  <c r="F53" i="1"/>
  <c r="D53" i="1"/>
  <c r="E39" i="1" l="1"/>
  <c r="F39" i="1"/>
  <c r="D39" i="1"/>
  <c r="E35" i="1"/>
  <c r="D35" i="1"/>
  <c r="F35" i="1"/>
  <c r="E31" i="1"/>
  <c r="F31" i="1"/>
  <c r="D31" i="1"/>
  <c r="E25" i="1"/>
  <c r="F25" i="1"/>
  <c r="D25" i="1"/>
  <c r="E15" i="1"/>
  <c r="F15" i="1"/>
  <c r="D15" i="1"/>
  <c r="F11" i="1"/>
  <c r="E11" i="1"/>
  <c r="D11" i="1"/>
  <c r="F100" i="1" l="1"/>
  <c r="D100" i="1"/>
  <c r="E100" i="1"/>
  <c r="F132" i="1"/>
  <c r="F121" i="1" l="1"/>
  <c r="B7" i="1" l="1"/>
  <c r="B8" i="1" s="1"/>
  <c r="B9" i="1" s="1"/>
  <c r="B10" i="1" s="1"/>
  <c r="F155" i="1"/>
  <c r="F157" i="1"/>
  <c r="F156" i="1"/>
  <c r="F152" i="1"/>
  <c r="F153" i="1"/>
  <c r="F154" i="1"/>
  <c r="F160" i="1" l="1"/>
  <c r="B13" i="1"/>
  <c r="B14" i="1" s="1"/>
  <c r="B17" i="1" s="1"/>
  <c r="B18" i="1" s="1"/>
  <c r="B19" i="1" s="1"/>
  <c r="B20" i="1" s="1"/>
  <c r="B21" i="1" s="1"/>
  <c r="B22" i="1" s="1"/>
  <c r="B23" i="1" s="1"/>
  <c r="B24" i="1" s="1"/>
  <c r="B27" i="1" s="1"/>
  <c r="B28" i="1" l="1"/>
  <c r="B29" i="1" s="1"/>
  <c r="B30" i="1" s="1"/>
  <c r="B33" i="1" l="1"/>
  <c r="B34" i="1" s="1"/>
  <c r="B37" i="1" s="1"/>
  <c r="B38" i="1" s="1"/>
  <c r="B41" i="1" s="1"/>
  <c r="B42" i="1" s="1"/>
  <c r="B43" i="1" s="1"/>
  <c r="B44" i="1" s="1"/>
  <c r="B45" i="1" s="1"/>
  <c r="B46" i="1" s="1"/>
  <c r="B48" i="1" s="1"/>
  <c r="B51" i="1" s="1"/>
  <c r="B52" i="1" s="1"/>
  <c r="B55" i="1" s="1"/>
  <c r="B56" i="1" s="1"/>
  <c r="B57" i="1" s="1"/>
  <c r="B58" i="1" s="1"/>
  <c r="B61" i="1" s="1"/>
  <c r="B62" i="1" s="1"/>
  <c r="B65" i="1" s="1"/>
  <c r="B66" i="1" s="1"/>
  <c r="B70" i="1" s="1"/>
  <c r="B71" i="1" s="1"/>
  <c r="B72" i="1" s="1"/>
  <c r="B73" i="1" s="1"/>
  <c r="B74" i="1" s="1"/>
  <c r="B75" i="1" s="1"/>
  <c r="B76" i="1" l="1"/>
  <c r="B77" i="1" s="1"/>
  <c r="B78" i="1" s="1"/>
  <c r="B79" i="1" l="1"/>
  <c r="B80" i="1" l="1"/>
  <c r="B81" i="1" s="1"/>
  <c r="B82" i="1" s="1"/>
  <c r="B83" i="1" s="1"/>
  <c r="B84" i="1" s="1"/>
  <c r="B85" i="1" s="1"/>
  <c r="B86" i="1" s="1"/>
  <c r="B87" i="1" s="1"/>
  <c r="B88" i="1" s="1"/>
  <c r="B89" i="1" s="1"/>
  <c r="B90" i="1" s="1"/>
  <c r="B91" i="1" s="1"/>
  <c r="B92" i="1" s="1"/>
  <c r="B93" i="1" s="1"/>
  <c r="B96" i="1" s="1"/>
  <c r="B99" i="1" s="1"/>
  <c r="B103" i="1" s="1"/>
  <c r="B106" i="1" s="1"/>
  <c r="B107" i="1" s="1"/>
  <c r="B108" i="1" s="1"/>
  <c r="B109" i="1" s="1"/>
  <c r="B110" i="1" s="1"/>
  <c r="B111" i="1" s="1"/>
  <c r="B112" i="1" s="1"/>
  <c r="B113" i="1" s="1"/>
  <c r="B114" i="1" s="1"/>
  <c r="B115" i="1" s="1"/>
  <c r="B116" i="1" s="1"/>
  <c r="B117" i="1" s="1"/>
  <c r="B118" i="1" s="1"/>
  <c r="B119" i="1" s="1"/>
  <c r="B120" i="1" l="1"/>
  <c r="B126" i="1" s="1"/>
  <c r="B127" i="1" s="1"/>
  <c r="B128" i="1" s="1"/>
  <c r="B131" i="1" s="1"/>
  <c r="B132" i="1" s="1"/>
  <c r="B133" i="1" s="1"/>
  <c r="B134" i="1" s="1"/>
  <c r="B137" i="1" s="1"/>
  <c r="B138" i="1" s="1"/>
  <c r="B139" i="1" s="1"/>
  <c r="B140" i="1" s="1"/>
  <c r="B141" i="1" s="1"/>
  <c r="B142" i="1" s="1"/>
  <c r="B143" i="1" s="1"/>
  <c r="B144" i="1" s="1"/>
  <c r="B145" i="1" s="1"/>
  <c r="B146" i="1" s="1"/>
  <c r="B147" i="1" s="1"/>
  <c r="B150" i="1" s="1"/>
  <c r="B151" i="1" s="1"/>
  <c r="B152" i="1" s="1"/>
  <c r="B153" i="1" s="1"/>
  <c r="B154" i="1" s="1"/>
  <c r="B155" i="1" s="1"/>
  <c r="B156" i="1" s="1"/>
  <c r="B157" i="1" s="1"/>
  <c r="B158" i="1" s="1"/>
  <c r="B163" i="1" s="1"/>
  <c r="B164" i="1" s="1"/>
  <c r="B165" i="1" s="1"/>
  <c r="B166" i="1" s="1"/>
  <c r="B167" i="1" l="1"/>
  <c r="B171" i="1" s="1"/>
  <c r="B172" i="1" s="1"/>
  <c r="B173" i="1" s="1"/>
  <c r="B174" i="1" s="1"/>
  <c r="B178" i="1" s="1"/>
  <c r="B179" i="1" s="1"/>
  <c r="B180" i="1" s="1"/>
  <c r="B181" i="1" s="1"/>
  <c r="B182" i="1" s="1"/>
  <c r="B183" i="1" s="1"/>
  <c r="B187" i="1" s="1"/>
  <c r="B188" i="1" l="1"/>
  <c r="B189" i="1" s="1"/>
  <c r="B191" i="1" s="1"/>
  <c r="B195" i="1" s="1"/>
  <c r="B196" i="1" s="1"/>
  <c r="B197" i="1" s="1"/>
  <c r="B198" i="1" s="1"/>
  <c r="B199" i="1" s="1"/>
  <c r="B200" i="1" s="1"/>
  <c r="B201" i="1" s="1"/>
  <c r="B204" i="1" s="1"/>
  <c r="B205" i="1" s="1"/>
  <c r="B206" i="1" s="1"/>
  <c r="B207" i="1" s="1"/>
  <c r="B208" i="1" s="1"/>
  <c r="B209" i="1" s="1"/>
  <c r="B210" i="1" s="1"/>
  <c r="B211" i="1" s="1"/>
  <c r="B212" i="1" s="1"/>
  <c r="B213" i="1" s="1"/>
  <c r="B214" i="1" s="1"/>
  <c r="B217" i="1" s="1"/>
  <c r="B218" i="1" s="1"/>
  <c r="B219" i="1" s="1"/>
  <c r="B220" i="1" s="1"/>
</calcChain>
</file>

<file path=xl/sharedStrings.xml><?xml version="1.0" encoding="utf-8"?>
<sst xmlns="http://schemas.openxmlformats.org/spreadsheetml/2006/main" count="377" uniqueCount="351">
  <si>
    <t>Stiler</t>
  </si>
  <si>
    <t>Tilskudd til lag, organisasjoner og private institusjoner</t>
  </si>
  <si>
    <t xml:space="preserve">Vedtatt budsjett 2020 </t>
  </si>
  <si>
    <t>Søknadsbeløp 2021</t>
  </si>
  <si>
    <t>Linjetekster (som skal i nettversjonen)</t>
  </si>
  <si>
    <t>Sum-lys</t>
  </si>
  <si>
    <t>HELSE OG VELFERD</t>
  </si>
  <si>
    <t>Uthevet</t>
  </si>
  <si>
    <t>Tilskudd til organisasjoner som får tilskudd til flere formål</t>
  </si>
  <si>
    <t>A-larm, driftstilskudd</t>
  </si>
  <si>
    <t>A-larm, Kreativt verksted</t>
  </si>
  <si>
    <t>A-larm Rogaland - Prosjekt Frøya</t>
  </si>
  <si>
    <t>A-larm Rogaland pårørende fellesskap</t>
  </si>
  <si>
    <t>A-larm, styrke mødre sammen</t>
  </si>
  <si>
    <t>SUM A-larm</t>
  </si>
  <si>
    <t>KIA - Kristent interkulturelt arbeid, drift</t>
  </si>
  <si>
    <t>KIA Velferd - Kristent Interkulturelt arbeid</t>
  </si>
  <si>
    <t>Sum KIA</t>
  </si>
  <si>
    <t>Kirkens bymisjon, Albertine</t>
  </si>
  <si>
    <t>Kirkens bymisjon, Jobb 1</t>
  </si>
  <si>
    <t>Kirkens bymisjon, Josephines kafe</t>
  </si>
  <si>
    <t>Kirkens bymisjon, Gatejurist</t>
  </si>
  <si>
    <t>Kirkens bymisjon, Gateprest</t>
  </si>
  <si>
    <t>Kirkens bymisjon, Natteravnene</t>
  </si>
  <si>
    <t>Kirkens bymisjon, Tillitsperson</t>
  </si>
  <si>
    <t>Kirkens bymisjon, Enter fritid Stavanger</t>
  </si>
  <si>
    <t>Sum Kirkens bymisjon</t>
  </si>
  <si>
    <t>Kreftomsorg i Rogaland (KOR) driftstilskudd</t>
  </si>
  <si>
    <t>Kreftomsorg i Rogaland (KOR) kurs UNG i Vest</t>
  </si>
  <si>
    <t>Kreftomsorg i Rogaland (KOR) møteplass for barn som lever med kreft</t>
  </si>
  <si>
    <t>Kreftomsorg i Rogaland (KOR) - yoga for kreftrammede</t>
  </si>
  <si>
    <t>Sum KOR</t>
  </si>
  <si>
    <t>Norges Døveforbund (NDF) Stavanger</t>
  </si>
  <si>
    <t>Norges Døveforbund (NDF) Stavanger drift av leid lokale Døves Senter</t>
  </si>
  <si>
    <t>Sum NDF</t>
  </si>
  <si>
    <t>ROS rådgivning om spiseforstyrelser senter i Rogaland</t>
  </si>
  <si>
    <t>ROS rådgivning om spiseforstyrelser senter i Rogaland, ekstra midler koronatiltak</t>
  </si>
  <si>
    <t>Sum ROS</t>
  </si>
  <si>
    <t>Røde Kors Stavanger - besøktjenesten for eldre over 60 år</t>
  </si>
  <si>
    <t>Røde Kors Stavanger - Våketjenesten</t>
  </si>
  <si>
    <t xml:space="preserve">Røde Kors Stavanger - Nettverk etter soning, bedre overgang fra fengsel til samfunn </t>
  </si>
  <si>
    <t>Røde Kors Stavanger - EVA tiltak</t>
  </si>
  <si>
    <t>Røde Kors Stavanger - Systue på Sølvberget</t>
  </si>
  <si>
    <t>Røde Kors Stavanger - Kulturdialog</t>
  </si>
  <si>
    <t>Sum Røde kors Stavanger</t>
  </si>
  <si>
    <t>Røde Kors Rogaland Flyktningguide</t>
  </si>
  <si>
    <t>Sum Røde kors</t>
  </si>
  <si>
    <t>SiS - Studentsamskipnaden i Stavanger studenthelsestasjon</t>
  </si>
  <si>
    <t>Sum SiS</t>
  </si>
  <si>
    <t>Skipper Worse eldresenterdrift</t>
  </si>
  <si>
    <t>Skipper Worse, prosjekt 60+ treningstilbud</t>
  </si>
  <si>
    <t xml:space="preserve">Skipper Worse middagsdistribusjon </t>
  </si>
  <si>
    <t>Skipper Worse, hverdagsglede</t>
  </si>
  <si>
    <t>Sum Skipper Worse</t>
  </si>
  <si>
    <t>Stiftelsen Psykiatrisk Opplysning - Psyk Opp info</t>
  </si>
  <si>
    <t>Stiftelsen Psykiatrisk Opplysning - Schizofrenidagene</t>
  </si>
  <si>
    <t>Sum stiftelsen Psykiatrisk Opplysning</t>
  </si>
  <si>
    <t>Stiftelsen Pårørendesenteret, Vaisenhusgate 39</t>
  </si>
  <si>
    <t>Stiftelsen Pårørendesenteret, Barne- og ungdomskontakt</t>
  </si>
  <si>
    <r>
      <t>Stiftelsen Pårørendesenteret barne- og ungdomskontakt søker om kr 0,300 mill. til å kunne fortsette den daglige driften av lavterskeltilbudet til barn og unge som pårørende.</t>
    </r>
    <r>
      <rPr>
        <sz val="9"/>
        <color rgb="FFFF0000"/>
        <rFont val="Calibri"/>
        <family val="2"/>
      </rPr>
      <t xml:space="preserve"> </t>
    </r>
    <r>
      <rPr>
        <sz val="9"/>
        <rFont val="Calibri"/>
        <family val="2"/>
      </rPr>
      <t>Dette tilskuddet er inkludert i driftsstøtten til denne organisasjonen.</t>
    </r>
  </si>
  <si>
    <t>Sum stiftelsen Pårørendesenteret</t>
  </si>
  <si>
    <t>Diverse tilskudd</t>
  </si>
  <si>
    <t>Amathea, veiledning for gravide</t>
  </si>
  <si>
    <t>Angstringen Stavanger</t>
  </si>
  <si>
    <t>Blå kors Norge, tiltak Kompasset Sandnes</t>
  </si>
  <si>
    <t>Crux oppfølgingssenter, Kirkens sosialtjeneste - ettervern og aktivitetstilbud etter rusbehandling og soning</t>
  </si>
  <si>
    <t>Eksistensia - utlevering av mat  - driftstilskudd</t>
  </si>
  <si>
    <t>Engøyholmen kystkultursenter, driftstilskudd</t>
  </si>
  <si>
    <t>Fontenehuset</t>
  </si>
  <si>
    <t>Frelsearmeens Rusomsorg</t>
  </si>
  <si>
    <t>FRI Rogaland ( tidligere LLH Rogaland)</t>
  </si>
  <si>
    <t>Frilager - alt til turer</t>
  </si>
  <si>
    <t>Hinnasenteret  kurs og aktivitetssenter</t>
  </si>
  <si>
    <t>Kirkens SOS i Rogaland</t>
  </si>
  <si>
    <t>Kreftforeningen - Distriktskontor Stavanger, omsorg tilbud på Vardesenteret</t>
  </si>
  <si>
    <t>LPP Rogaland, Landsforeningen for pårørende innen psykisk helse</t>
  </si>
  <si>
    <t>Mental helse Stavanger</t>
  </si>
  <si>
    <t>Mental helse ungdom Stavangerregionen</t>
  </si>
  <si>
    <t>Norges ME forening, driftstilskudd - sosialt/helsefremmende arbeid</t>
  </si>
  <si>
    <t>RIO rusmisbrukernes interesseorganisasjon</t>
  </si>
  <si>
    <t>Rus-Nett Rogaland</t>
  </si>
  <si>
    <t>SELVHJELP for innvandrere og flyktninger (SEIF), Stavanger</t>
  </si>
  <si>
    <t>SMISO Senter mot seksuelle overgrep</t>
  </si>
  <si>
    <t>Stiftelsen Ullandhaug Økologiske gård</t>
  </si>
  <si>
    <t>Tjensvoll menighet- dagsenter for fysisk og psykisk utviklingshemmede</t>
  </si>
  <si>
    <t>Ville veier AS</t>
  </si>
  <si>
    <t>Fast tilskudd sak 110/13 formannskapet 13. juni 2013</t>
  </si>
  <si>
    <t>Dyrebeskyttelsen Sør-Rogaland</t>
  </si>
  <si>
    <t>Midler som tildeles gjennom egen søknadsprosess</t>
  </si>
  <si>
    <t>Sosialt / helsefremmende arbeid</t>
  </si>
  <si>
    <t>SUM HELSE OG VELFERD</t>
  </si>
  <si>
    <t>OPPVEKST OG UTDANNING</t>
  </si>
  <si>
    <t>Stimuleringsmidler barne-/ungdomsorganisasjoner</t>
  </si>
  <si>
    <t>BYMILJØ OG UTBYGGING</t>
  </si>
  <si>
    <t>Tilskudd til idretten</t>
  </si>
  <si>
    <t>Stavanger Ishall</t>
  </si>
  <si>
    <t>Stimuleringstilskudd</t>
  </si>
  <si>
    <t>Jæren Friluftsråd</t>
  </si>
  <si>
    <t>Ryfylke friluftsråd</t>
  </si>
  <si>
    <t>Rogaland Arboret</t>
  </si>
  <si>
    <t>Stavanger Sentrum AS</t>
  </si>
  <si>
    <t>Stavanger Sentrum AS (CID)</t>
  </si>
  <si>
    <t>Stavanger Sentrum AS (klima- og miljøfondet)</t>
  </si>
  <si>
    <t>Stavanger turnforening</t>
  </si>
  <si>
    <t>Ynglingehallen</t>
  </si>
  <si>
    <t>Reservekonto idrett</t>
  </si>
  <si>
    <t>Lysefjorden Utvikling AS</t>
  </si>
  <si>
    <t>Urban Sjøfront AS</t>
  </si>
  <si>
    <t>Tour of Norway</t>
  </si>
  <si>
    <t>SUM BYMILJØ OG UTBYGGING</t>
  </si>
  <si>
    <t>INNBYGGER- OG SAMFUNNSKONTAKT</t>
  </si>
  <si>
    <t>DRIFTSTILSKUDD TIL KULTURINSTITUSJONER</t>
  </si>
  <si>
    <t>Kulturinstitusjoner med trepartsavtale</t>
  </si>
  <si>
    <t>MUST - Museum Stavanger</t>
  </si>
  <si>
    <t>Rogaland Teater, inkl. barne- og ungdomsteateret</t>
  </si>
  <si>
    <t>Stavanger Symfoniorkester</t>
  </si>
  <si>
    <t>Kulturinstitusjoner med avtalefestet driftstilskudd</t>
  </si>
  <si>
    <t>Tou Scene</t>
  </si>
  <si>
    <t>Tou Scene. Formannskapets flertallsvedtak i sak 115/20 den 11.6.20. Formannskapet har godkjent ny leieavtale og ny tilskuddsavtale med Tou Scene AS, med virkning fra 1.7.2021. Avtalene erstatter tidligere tjenestekonsesjonsavtale.</t>
  </si>
  <si>
    <t>Norsk lydinstitutt</t>
  </si>
  <si>
    <t>Opera Rogaland IKS</t>
  </si>
  <si>
    <t>Filmkraft Rogaland</t>
  </si>
  <si>
    <t>Kulturinstitusjoner med driftstilskudd</t>
  </si>
  <si>
    <t>Jernaldergården v/Arkeologisk Museum</t>
  </si>
  <si>
    <t>Norsk Oljemuseeum</t>
  </si>
  <si>
    <t>Rogaland kunstsenter</t>
  </si>
  <si>
    <t>Kunstskolen i Rogaland</t>
  </si>
  <si>
    <t>Stiftelsen Veteranskipet Rogaland</t>
  </si>
  <si>
    <t>STAR driftstilskudd</t>
  </si>
  <si>
    <t xml:space="preserve">Kunsthall Stavanger </t>
  </si>
  <si>
    <t>Frida Hansens hus</t>
  </si>
  <si>
    <t>Tou Trykk Stiftelsen Grafisk Verksted Stavanger</t>
  </si>
  <si>
    <t>Studentersamfunnet Folken</t>
  </si>
  <si>
    <t>Ryfylkemuseet</t>
  </si>
  <si>
    <t>DIVERSE TILSKUDD, SEKKEPOSTER, STIPEND, PRISER</t>
  </si>
  <si>
    <t>Tilskudd til produksjon og formidling av kunst og kultur, arrangement og festivaler, inkl. internasjonal kulturformidling og vennskapsbysammarbeid</t>
  </si>
  <si>
    <t>Tilskudd til kor og korps</t>
  </si>
  <si>
    <t>Tilskudd kulturorganisasjoner</t>
  </si>
  <si>
    <t>Kulturstipend</t>
  </si>
  <si>
    <t>Stavanger kommunes kulturpris</t>
  </si>
  <si>
    <t>Kommunalstyrets disposisjonskonto/div. kunst- og kulturprosjekter</t>
  </si>
  <si>
    <t>Tilskudd til etablering og drift av produksjonsfellesskap innenfor kunst og kultur</t>
  </si>
  <si>
    <t>Tilskudd visuell kunst</t>
  </si>
  <si>
    <t>Tomatfestivalen</t>
  </si>
  <si>
    <t>SUM INNBYGGER- OG SAMFUNNSKONTAKT</t>
  </si>
  <si>
    <t>DIVERSE TILSKUDD</t>
  </si>
  <si>
    <t>Senter for interkulturell kommunikasjon (SIK)</t>
  </si>
  <si>
    <t>Kirkelig dialogsenter</t>
  </si>
  <si>
    <t>Samarbeidsrådet for Tros- og livssynssamfunn (STL)</t>
  </si>
  <si>
    <t>Norges Døveforbund Stavanger</t>
  </si>
  <si>
    <t xml:space="preserve">Muslimsk Fellesråd (MFR) </t>
  </si>
  <si>
    <t>Sum diverse tilskudd</t>
  </si>
  <si>
    <t>Medlemsavgift/kontingent</t>
  </si>
  <si>
    <t xml:space="preserve"> ASSS-samarbeidet (Samarbeid via KS -Kommunenes sentralforbund)</t>
  </si>
  <si>
    <t>Region Stavanger BA</t>
  </si>
  <si>
    <t>Norsk pasientskadeerstatning</t>
  </si>
  <si>
    <t>Interkommunalt utvalg mot akutt forurensing</t>
  </si>
  <si>
    <t>Sum medlemsavgift/kontingent</t>
  </si>
  <si>
    <t>Kommunalt råd, komité, TV-aksjon</t>
  </si>
  <si>
    <t>Eldrerådet</t>
  </si>
  <si>
    <t>Råd for personer med funksjonsnedsettelse</t>
  </si>
  <si>
    <t>Innvandrerrådet</t>
  </si>
  <si>
    <t>17. mai komité</t>
  </si>
  <si>
    <t>Bidrag TV-aksjonen kr 1 pr.innbygger</t>
  </si>
  <si>
    <t>TV-aksjonen i bydelene kr 0,50 pr.innbygger</t>
  </si>
  <si>
    <t>Sum kommunalt råd, komité, TV-aksjon</t>
  </si>
  <si>
    <t xml:space="preserve">Formannskapets reservekonto </t>
  </si>
  <si>
    <t xml:space="preserve">Altibox Norway Chess - 2020-2022 </t>
  </si>
  <si>
    <t>Medlemsskap Lyntogforum</t>
  </si>
  <si>
    <t xml:space="preserve">Til disposisjon formannskapets reservekonto </t>
  </si>
  <si>
    <t>Disposisjonskonto kommunedirektøren</t>
  </si>
  <si>
    <t>Støtte til næringsutvikling</t>
  </si>
  <si>
    <t xml:space="preserve">Støtte - tildelt fra tidligere vedtak- innarbeidet i Handlings- og økonomiplan 2021 </t>
  </si>
  <si>
    <t>Skape 2020-2023</t>
  </si>
  <si>
    <t>Stavanger Sentrum (STAS)</t>
  </si>
  <si>
    <t>Nordic Edge 2021-2022</t>
  </si>
  <si>
    <t>Jfr. FSK vedtak 14.mai 2020 sak 84/20. Nordic Egde AS og Stavanger kommune har inngått en samarbeidsavtale for 2021 – 2022 hvor det settes av kr 1,000 mill. i Handlings- og økonomiplanen 2021. Avtalen evalueres og oppdateres fra år til år. Det er avsatt kr 1,000 mill. til Nordic Egde i 2021.</t>
  </si>
  <si>
    <t>Lysefjorden utvikling</t>
  </si>
  <si>
    <t xml:space="preserve">Jfr. FSK vedtak 12.desember 2019 sak 35/19. Det er avsatt kr 0,267 mill. til avtale om årlig driftstilskudd i 2021.  
</t>
  </si>
  <si>
    <t>Regional URO patrulje</t>
  </si>
  <si>
    <t xml:space="preserve">Jfr. FSK vedtak 13.juni 2019 sak 89/19. Regional URO patrulje for byggebransjen i Rogaland 2019-2021. Stavanger kommune stiller til rådighet kr 0,250 mill per år i tre år (2019-2021) til opprettelse av en regional uropatrulje for bygge bransjen i Rogaland for bekjempelse av arbeidslivskriminalitet. Det er avsatt kr 0,250 mill. til URO-patruljen i 2021.
</t>
  </si>
  <si>
    <t>Norway Summit (Altibox Norway Chess - 2020-2022)</t>
  </si>
  <si>
    <t xml:space="preserve">Jfr. FSK, vedtak 5 mars 2020 sak 31/20. Konferansen «Norway Summit» som tiltrekker ledende, internasjonale krefter innen finans og forretningsutvikling og innovasjon, pågår samtidig som Altibox Norway Chess. Det er avsatt tilskudd på kr 0,200 mill. i 2021.  
</t>
  </si>
  <si>
    <t>Medlemskap/kontigent</t>
  </si>
  <si>
    <t>Storby Marin</t>
  </si>
  <si>
    <r>
      <t>Jfr. FSK-vedtak 11.ju</t>
    </r>
    <r>
      <rPr>
        <sz val="9"/>
        <rFont val="Calibri"/>
        <family val="2"/>
        <scheme val="minor"/>
      </rPr>
      <t>ni 2020 sak 111/20</t>
    </r>
    <r>
      <rPr>
        <sz val="9"/>
        <color theme="1"/>
        <rFont val="Calibri"/>
        <family val="2"/>
        <scheme val="minor"/>
      </rPr>
      <t xml:space="preserve">.  Medlemsavgift er kr 0,080 mill. i 2021.  
</t>
    </r>
  </si>
  <si>
    <t xml:space="preserve">NFKK - Nettverk for fjord- og kystkommuner </t>
  </si>
  <si>
    <r>
      <t>Jfr. FSK vedtak 11.jun</t>
    </r>
    <r>
      <rPr>
        <sz val="9"/>
        <rFont val="Calibri"/>
        <family val="2"/>
        <scheme val="minor"/>
      </rPr>
      <t>i 2020 sak 111/20</t>
    </r>
    <r>
      <rPr>
        <sz val="9"/>
        <color theme="1"/>
        <rFont val="Calibri"/>
        <family val="2"/>
        <scheme val="minor"/>
      </rPr>
      <t xml:space="preserve">. Medlemsavgift er kr 0,045 mill. i 2021. 
</t>
    </r>
  </si>
  <si>
    <t>Verdens Energibyer (WECP)</t>
  </si>
  <si>
    <t xml:space="preserve">Jfr. Kommunalutvalg vedtak 20. november 2018 sak 95/18. Stavanger kommune er en av stifterne til WECP og har vært medlem siden etablering i 1995. WECP er et unikt nettverk for politisk og administrativ ledelse i verdens energibyer. Medlemskap er kr 0,080 mill. i 2021. 
</t>
  </si>
  <si>
    <t xml:space="preserve">Delice nettverk </t>
  </si>
  <si>
    <t>New Kaupang</t>
  </si>
  <si>
    <t>Stiim Aqua Cluster</t>
  </si>
  <si>
    <t>Jfr. FSK vedtak 11.juni 2020 sak 111/20. Medlemskap er kr 0,020 mill. i 2021.</t>
  </si>
  <si>
    <t>Smart Care Cluster</t>
  </si>
  <si>
    <t>VIA Cluster</t>
  </si>
  <si>
    <t>Norwegian Wind Cluster</t>
  </si>
  <si>
    <t>Jfr. FSK 27.august 2020 sak 128/20. Medlemskap er kr 0,010 i 2021.</t>
  </si>
  <si>
    <t>Nordsjøvegen</t>
  </si>
  <si>
    <t>Eurocities</t>
  </si>
  <si>
    <t>Strategiske satsinger - innarbeidet i Handlings- og økonomiplan 2021</t>
  </si>
  <si>
    <t xml:space="preserve">Gladmat festival </t>
  </si>
  <si>
    <t>Det Norske Måltid, sesong 14, 2021</t>
  </si>
  <si>
    <t>Forskningsdagene i Stavanger</t>
  </si>
  <si>
    <t>Sum</t>
  </si>
  <si>
    <t>Markert</t>
  </si>
  <si>
    <t>Forelder</t>
  </si>
  <si>
    <t>Barn</t>
  </si>
  <si>
    <t>Vedtatt budsjett 2021</t>
  </si>
  <si>
    <t>Kåkånomics</t>
  </si>
  <si>
    <t xml:space="preserve">A-larm bruker- og pårørendeorganisasjon søker om kr 0,350 mill. til drift for å fortsatt kunne gi brukerne i Stavanger Kommune et godt tilbud. Kommunestyret har vedtatt å innvilge kr 0,077 mill. </t>
  </si>
  <si>
    <t>A-larm bruker- og pårørendeorganisasjon søker om kr 0,0926 mill. til prosjekt Frøya, som har som hovedmål å hjelpe kvinner med rus/ psykiske problemer med å bygge opp nok tro på seg selv til å våge å inkludere seg. Kommunestyret har vedtatt å innvilge kr 0, 039 mill.</t>
  </si>
  <si>
    <t>A-larm bruker- og pårørendeorganisasjon søker om kr 0,129 mill. til Kreativt verksted. Kreativt verksted er en selvhjelpsgruppe som driver med ulike former for aktiviteter. Gruppen er åpen for alle, dvs. både brukere og pårørende. Kommunestyret har vedtatt å innvilge kr 0,020 mill.</t>
  </si>
  <si>
    <t>A-larm bruker- og pårørendeorganisasjon søker om kr 0,1224 mill. til kunnskapsformidling og informasjonsarbeid til pårørende og fagpersoner. Dette er nytt tiltak for 2021. Kommunestyret har vedtatt å innvilge kr 0,028 mill.</t>
  </si>
  <si>
    <t>A-larm bruker- og pårørendeorganisasjon søker om kr 0,100 mill. for å fortsette med mor/barn gruppe: Styrke mødre sammen som skal hjelpe mødre med å leve rusfrie liv sammen med barnet sitt i samarbeid med barneverntjenesten og familiebarnehager, samt forsterket helsestasjon i Stavanger. Kommunestyret har vedtatt å innvilge kr 0,023 mill.</t>
  </si>
  <si>
    <t xml:space="preserve">KIA – Kristent Interkulturelt arbeid søker om kr 0,628 mill. til drift for 2021. Kommunestyret har vedtatt å innvilge kr 0,214 mill. </t>
  </si>
  <si>
    <t>Kirkens bymisjon, Albertine søker om kr 1,100 mill. til tiltak for kvinner med prostitusjonserfaring og til videre arbeid mot gateprostitusjon og menneskehandel og til helsetilbud. Kommunestyret har vedtatt å innvilge kr 1,029 mill.</t>
  </si>
  <si>
    <t>Kirkens Bymisjon Jobb1, som er et lavterskel arbeidstilbud til aktive rusavhengige, søker om kr 1,050 mill. til drift. Kommunestyret har vedtatt å innvilge kr 0,941 mill.</t>
  </si>
  <si>
    <t>Kirkens bymisjon, Josephines kafe søker om kr 0,300 mill. til drift for å skape et kafetilbud og fellesskap med rom for alle. Dette er nytt tiltak for 2021. Kommunestyret har vedtatt å ikke innvilge denne søknaden.</t>
  </si>
  <si>
    <t>Kirkens bymisjon Gatejurist søker om kr 0,350 mill. til delfinansiering av en stilling. Kommunestyret har vedtatt å innvilge 
kr 0, 274 mill.</t>
  </si>
  <si>
    <t>Kirkens Bymisjon Gateprest søker om kr 0,150 mill. til oppsøkende arbeid blant rusavhengige og andre vanskeligstilte. Kommunestyret har vedtatt å innvilge kr 0,108 mill.</t>
  </si>
  <si>
    <t>Kirkens Bymisjon Natteravnene søker om kr 0,750 mill. til drift spesielt med fokus på økning av antall alkoholiserte barn og unge under 18 år etter kl. 23:00 i byen. Kommunestyret har vedtatt å innvilge kr 0, 676 mill.</t>
  </si>
  <si>
    <t xml:space="preserve">Kirkens Bymisjon Tillitsperson søker om kr 0,175 mill. til utvikling av tjenesten. Tillitsperson er en tjeneste som tilbyr brukere med en rushistorie gratis bistand i møte med det offentlige systemet. Kommunestyret har vedtatt å innvilge kr 0,150 mill. for 2021. </t>
  </si>
  <si>
    <t xml:space="preserve">Kirkens Bymisjon Enter Fritid, et etterverntilbud til mennesker som er i gang med å etablere seg i en rusfri hverdag, søker om kr 0,125 mill. til driftstilskudd. Kommunestyret har vedtatt å innvilge kr 0,097 mill. </t>
  </si>
  <si>
    <t>Kreftomsorg Rogaland (KOR) søker om kr 0,400 mill. til drift. Bakgrunnen er økt volum og etterspørsel. Kommunestyret har vedtatt å innvilge kr 0,245 mill.</t>
  </si>
  <si>
    <t xml:space="preserve">Kreftomsorg i Rogaland (KOR) søker om kr 0,050 mill. til tiltak møteplass for barn som lever med kreft. Kommunestyret har vedtatt å innvilge kr 0,049 mill. </t>
  </si>
  <si>
    <t xml:space="preserve">Kreftomsorg i Rogaland (KOR) søker om kr 0,060 mill. til å gjennomføre trenings timer med yoga for kreftrammede. Kommunestyret har vedtatt å innvilge kr 0, 049 mill. </t>
  </si>
  <si>
    <t>Norges Døveforbund (NDF) Stavanger som skal arbeide for å bedre døve og hørselshemmedes situasjon på alle områder i Sør-Rogaland søker om kr 0,820 mill. med bakgrunn i økte i lønns- og driftsutgifter. Siden kr 0,300 mill. var engangsbevilgning for 2020, har kommunestyret har vedtatt å innvilge kr 0,392 mill. for 2021.</t>
  </si>
  <si>
    <t>ROS rådgivning om spiseforstyrrelser senter i Rogaland søker om kr 0,600 mill. for å opprettholde dagens drift, samt å kunne møte det økende behovet i distriktet. Kommunestyret har vedtatt å innvilge kr 0,152 mill.</t>
  </si>
  <si>
    <t>ROS rådgivning om spiseforstyrrelser senter i Rogaland søker om kr 0,100 mill. ekstra midler i forbindelse med Korona for å øke bemanningen i en avgrenset periode. Senteret har hatt en ekstraordinær stor pågang våren 2020. Kommunestyret har vedtatt å ikke innvilge denne søknaden.</t>
  </si>
  <si>
    <t>Røde Kors Stavanger besøkstjenesten for eldre over 60 år søker om kr 0,300 mill. til omsorgsaktiviteter for å bedre livskvaliteten for kommunens eldre. Kommunestyret har vedtatt å innvilge kr 0,056 mill.</t>
  </si>
  <si>
    <t>Røde Kors Stavanger - Våketjenesten søker om kr 0,070 mill. for å kunne tilby medmenneskelig nærvær til døende og deres pårørende. Ifølge behovsavklaring ved sykehjem i Stavanger kommune er det flere som ikke har pårørende som kan våke over dem i deres siste fase av livet. Kommunestyret har vedtatt å innvilge kr 0,039 mill.</t>
  </si>
  <si>
    <t>Røde Kors Stavanger - Nettverk etter soning søker om kr 0,350 mill. for å bidra til at de straffedømte får en bedre overgang fra fengsel til samfunn. Kommunestyret har vedtatt å innvilge kr 0,097 mill.</t>
  </si>
  <si>
    <t>Røde Kors EVA tiltak søker om kr 0,300 mill. for å tilby utenlandske kvinner i spesielt sårbare livssituasjoner en individuell, behovstilpasset oppfølging over tid, ved en-til-en kobling med en frivillig. Den frivillige skal være en aktivitetspartner og tillitsperson, samt en guide til det norske samfunnet. Dekkes i dag av bestående kommunale tilbud. Kommunestyret har vedtatt å ikke innvilge denne søknaden.</t>
  </si>
  <si>
    <t>Røde Kors Stavanger Systue på Sølvberget søker om kr 0,085 mill. for å etablere en møteplass der frivillige og internasjonale kvinner sammen kan lære å sy og å reparere og fornye brukte klær. Delmålene er å lære kvinner å bruke symaskin, skape en møteplass, forhindre ensomhet og følelsen av å være utenfor, og det å kunne reparere og fornye brukte klær. Et tilleggsmål er å lære norsk, da all prat på systua vil foregå på norsk. Kommunestyret har vedtatt å ikke innvilge denne søknaden.</t>
  </si>
  <si>
    <t>Røde Kors Stavanger søker om kr 0,094650 til Kulturdialog, samtalegrupper med norske menn og innvandrer menn. Arbeidet innen migrasjon og flerkultur har mål om å dekke humanitære behov og sikre et mer inkluderende samfunn. Kommunestyret har vedtatt å ikke innvilge denne søknaden.</t>
  </si>
  <si>
    <t>Røde Kors Flyktningguide søker om kr 0,400 mill. for å bistå nyankomne flyktninger i integreringsfasen. Kommunestyret har vedtatt å innvilge kr mill. 0,230 mill.</t>
  </si>
  <si>
    <t>SIS - Studentsamskipnaden i Stavanger UIS søker om driftsstøtte på kr 0,200 mill. til studenthelsestasjon. Kommunestyret har vedtatt å innvilge kr 0,142 mill.</t>
  </si>
  <si>
    <t>SIS - Studentsamskipnaden i Stavanger UIS søker om støtte på kr 1,850 mill. til psykisk helsetilbud til studenter for forebygging, lavterskeltilbud og økt studentmedvirkning, nystartet nettbasert terapitilbud og ulike typer gruppetilbud, individuelle samtaler og behandling, samt rådgiving til nøkkelpersonell på utdanningsinstitusjonene. Kommunestyret har vedtatt å innvilge kr 0,298 mill. for 2021.</t>
  </si>
  <si>
    <t>Skipper Worse søker om kr 2,000 mill. til prosjekt Hverdagsglede, som er lavterskeltilbud for hjemmeboende personer med demens med fokus på trivsel og en aktiv hverdag. Kommunestyret har vedtatt å innvilge kr 1,276 mill.</t>
  </si>
  <si>
    <t>Stiftelsen Psykiatrisk Opplysning søker om kr 0,200 mill. til drift av Psykiatrisk Opplysning Informasjon. Kommunestyret har vedtatt å innvilge kr 0,181 mill.</t>
  </si>
  <si>
    <t>Stiftelsen Psykiatrisk Opplysning - Schizofrenidagene søker om kr 0,155 mill. til gjennomføring av Schizofreniuken Kommunestyret har vedtatt å innvilge kr 0,144 mill.</t>
  </si>
  <si>
    <t>Stiftelsen Pårørendesenteret i Stavanger søker om kr 1,700 mill. til driftsstøtte, for å kunne fortsette den daglige driften av lavterskeltilbudet til pårørende. Kommunestyret har vedtatt å innvilge kr 1,540 mill. Dette beløpet inkluderer tilskudd til Stiftelsen Pårørendesenteret Barne- og ungdomskontakt.</t>
  </si>
  <si>
    <t xml:space="preserve">Amathea, veiledning for gravide, søker om kr 0,100 mill. til driftsstøtte.Kommunestyret har vedtatt å innvilge kr 0,063 mill. </t>
  </si>
  <si>
    <t>Angstingen Stavanger søker om kr. 0,065 mill. til drift for å informere og legge til rette så mennesker med ulike typer angst kan delta i selvhjelpsgrupper. Dette er et nytt tiltak for 2021. Kommunestyret har vedtatt å innvilge kr 0,025 mill.</t>
  </si>
  <si>
    <t>Blå Kors Norge i Sandnes søker om kr 0,750 mill. i støtte til tiltaket Kompasset-lavterskeltilbud, til tenåringer og unge voksne som har vokst opp i familier med alkohol/rusproblemer i Sør- Rogaland. Kommunestyret har vedtatt å innvilge kr 0,093 mill.</t>
  </si>
  <si>
    <t>Crux oppfølgingssenter i Sandnes, Kirkens Sosialtjeneste, som har CA 25,6 % av alle deltakere bosatt i Stavanger, søker om kr 0,100 mill. til ettervern og aktivitetstilbud for mennesker som kommer ut av rusavhengighet og soning. Kommunestyret har vedtatt å innvilge kr 0,044 mill.</t>
  </si>
  <si>
    <t>Stiftelsen Engøyholmen Kystkultursenter søker om driftstilskudd på kr 2,500 mill. til kulturminnevern, alternativt skoletilbud og tiltak innen rus/psykiatri i Stavanger. Kommunestyret har vedtatt å innvilge kr 1,96 mill.</t>
  </si>
  <si>
    <t>Fontenehuset søker om kr 2,000 mill. til driftstilskudd for å gi mennesker med psykiske lidelser / helseutfordringer håp og muligheter til å nå sitt fulle potensial. Kommunestyret har vedtatt å innvilge kr 1,600 mill.</t>
  </si>
  <si>
    <t>Frelsesarmeens Rusomsorg, søker om kr 0,600 mill. til driftstilskudd. Kommunestyret har vedtatt å innvilge kr 0,430 mill.</t>
  </si>
  <si>
    <t>FRI Rogaland – foreningen for kjønns og seksualitetsmangfold søker om kr 0,200 mill. til drift. Kommunestyret har vedtatt å innvilge kr 0,083 mill.</t>
  </si>
  <si>
    <t xml:space="preserve">FRI lager- alt til turer, som driver med utlån av friluftslivsartikler søker om kr 1,500 mill. til drift. Kommunestyret har vedtatt å innvilge kr 0,402 mill. </t>
  </si>
  <si>
    <t>Hinna senteret - kurs og aktivitetssenter med daglig aktivitet for trygdede og eldre søker om kr 1,300 mill. til driftsutgifter av senteret. Kommunestyret har vedtatt å innvilge kr 1,156 mill.</t>
  </si>
  <si>
    <t>Kirkens SOS i Rogaland søker om kr 0,400 mill. i støtte til døgnåpen krisetelefontjeneste. Kommunestyret har vedtatt å innvilge kr 0,353 mill.</t>
  </si>
  <si>
    <t>Stiftelsen Ullandhaug Økologiske gård søker om kr 1,284465 mill. til videreføring av arbeidstreningsprosjekt for personer med psykisk uhelse av alvorlig til moderat karakter, som får et tilpasset arbeidstilbud (AFT, arbeidsforberedende trening). Kommunestyret har vedtatt å innvilge kr 0,705 mill.</t>
  </si>
  <si>
    <t xml:space="preserve">Ville veier AS søker om kr 0,300 mill. til drift for rusmiddelavhengige. Ville Veier driver arbeidsrettede tiltak som bidrar til å prøve ut deltakerens arbeidsevne og styrke deres muligheter for å få ordinært arbeid eller fullføre utdanningsløp. Deltakerne kan ha ulike psykiske og sosiale utfordringer og / eller tidligere rusrelaterte utfordringe. Kommunestyret har vedtatt å innvilge kr 0,293 mill. </t>
  </si>
  <si>
    <r>
      <t>Dyrebeskyttelsen Sør-Rogaland mottar kr 0,150 mill. i fast tilskudd fra og med 2013, ifølge formannskapets vedtak i sak 110/13 den 13.06.2013, til utgifter til sterilisering og eventuelt avliving av katter.</t>
    </r>
    <r>
      <rPr>
        <sz val="9"/>
        <color rgb="FFFF0000"/>
        <rFont val="Calibri"/>
        <family val="2"/>
      </rPr>
      <t xml:space="preserve"> </t>
    </r>
    <r>
      <rPr>
        <sz val="9"/>
        <rFont val="Calibri"/>
        <family val="2"/>
      </rPr>
      <t xml:space="preserve">I år søker Dyrebeskyttelsen Sør-Rogaland om kr 0,150 mill. til drift av Dyrenes Hus. Kommunestyret har vedtatt å innvilge kr 0,150 mill. </t>
    </r>
  </si>
  <si>
    <t xml:space="preserve">Midlene knyttet til sosialt/ helsefremmende arbeid tildeles gjennom egen søknadsprosess. Kommunestyret har vedtatt å innvilge kr 0,421 mill. </t>
  </si>
  <si>
    <t xml:space="preserve">Stimuleringsmidler barne-/ungdomsorganisasjoner (Ungdom og fritid) er i all hovedsak knyttet til drift av barne- og ungdomsorganisasjoner og barne- og ungdomssekretærer. Midlene vil tildeles etter en egen tildelingsprosess. Kommunestyret har vedtatt å innvilge kr 5,746 mill. </t>
  </si>
  <si>
    <t xml:space="preserve">Drift av idrettslag med og uten egne anlegg. Søknadene behandles i kommunalstyret Kultur og Idrett. Kommunestyret har vedtatt å beholde tilskuddet uendret på kr 8,250 mill. for 2021. </t>
  </si>
  <si>
    <t xml:space="preserve">Kommunestyret har vedtatt å redusere tilskuddet fra 2020 med kr 1,000 mill. til kr 3,375 mill. i 2021 iht. ny avtale med Stiftelsen Stavanger ishall september 2020.  </t>
  </si>
  <si>
    <t>Kommunestyret har vedtatt å opprettholde 2020-nivået på stimuleringstilskuddet som var på kr 0,682 mill.</t>
  </si>
  <si>
    <t>Jæren friluftsråd. Bystyret vedtok i 2013 at tilskudd til Jæren friluftsråd skulle indeksreguleres årlig med bakgrunn i økt innbyggertall og prisstigning. Disse to faktorene fører til at tilskuddet i 2021 vil utgjøre kr 2,166 mill. Kommunestyret har vedtatt å innvilge kr 2,166 mill.</t>
  </si>
  <si>
    <t>Ryfylke friluftsråd. Bystyret vedtok i 2013 at tilskudd til Ryfylke friluftsråd skulle indeksreguleres årlig med bakgrunn i økt innbyggertall og prisstigning. Disse to faktorene fører til at tilskuddet i 2021 vil utgjøre kr 2,166 mill. Kommunestyret har vedtatt å innvilge kr 2,166 mill.</t>
  </si>
  <si>
    <t>Rogaland arboret. Formannskapet har vedtatt å bevilge kr 5 per innbygger i 2014. Tilskuddet indeksreguleres årlig med bakgrunn i økt innbyggertall og prisstigning. Kommunestyret har vedtatt å innvilge kr 0,878 mill. for 2021, som en følge av denne reguleringen.</t>
  </si>
  <si>
    <t xml:space="preserve">Kommunestyret har vedtatt å videreføre CID-tilskuddet til Stavanger Sentrum AS på kr 1,500 mill. </t>
  </si>
  <si>
    <t xml:space="preserve">Stavanger Sentrum AS (klima- og miljøfondet). Det ble vedtatt i Handlings- og økonomiplanen for perioden 2019-2022 at det skulle utbetales tilskudd til Stavanger sentrum tilsvarende kr 2,000 mill. i 2019 og kr 1,000 mill. i resten av perioden. Kommunestyret har på bakgrunn av dette vedtatt å opprettholde 2020-nivået på tilskuddet, tilsvarende kr 1,000 mill. </t>
  </si>
  <si>
    <t>Stavanger Sentrum AS. Kommunestyret har vedtatt å opprettholde 2020-nivået på tilskuddet som er på kr 0,900 mill.</t>
  </si>
  <si>
    <t xml:space="preserve">I forbindelse med at kommunen overtok Turnhallen, ble Stavanger turnforening gitt et tilskudd til lønnsutgifter for miljøarbeider i 50 % stilling. Kommunestyret har vedtatt å holde nivået på tilskuddet uendret fra 2020 på kr 0,300 mill. </t>
  </si>
  <si>
    <t>Kompensasjon for idrettslag sin bruk av Ynglingehallen. Kommunestyret har vedtatt å opprettholde tilskuddet til Ynglingehallen med kr 1,032 mill.</t>
  </si>
  <si>
    <t xml:space="preserve">Kommunestyret har vedtatt å opprettholde 2020-nivået på reservekonto idrett med kr 0,700 mill. </t>
  </si>
  <si>
    <t>Stavanger formannskap vedtok i sak 161/18 avtalen mellom Stavanger kommune og Lysefjorden utvikling AS. Kommunestyret har vedtatt å holde tilskuddet uendret på kr 0,400 mill. iht. avtalen.</t>
  </si>
  <si>
    <t>Formannskapet vedtok i møte 25. oktober 2012 å utbetale et årlig beløp med kr 0,500 mill. til Urban Sjøfront AS. Kommunestyret har vedtatt å videreføre beløpet uendret.</t>
  </si>
  <si>
    <t xml:space="preserve">Tour of Norway - Kommunestyret har vedtatt å innvilge søknaden fra Tour of Norway der det søkes om kr 0,750 mill. </t>
  </si>
  <si>
    <t>Museum Stavanger søker om kr 23,881 mill. fra Stavanger kommune. Avtalt fordelingsnøkkel for driftstilskudd er Stavanger kommune 32 %, Rogaland fylkeskommune 27 %, staten 41 %. Inkludert i tilskuddsbeløpet er avtalefestet kommunal andel justert iht. statsbudsjettet, nytt Norsk grafisk museum i tillegg til ulike tilskudd etter avtale og vedtak. Kommunestyret har vedtatt å bevilge kr 26,161 mill.</t>
  </si>
  <si>
    <t>Rogaland Teater, inkl. barne- og ungdomsteateret søker om kr 20,558 mill. fra Stavanger kommune. Fordelingsnøkkel for driftstilskudd mellom stat, kommune og fylke er hhv. 70 %, 20 % og 10 %. Driftstilskuddet som bevilges fra kommunen inkluderer kr 1,254 mill. i fast tilskudd til Barne- og ungdomsteateret. Kommunestyret har vedtatt å bevilge kr 19,818 mill.</t>
  </si>
  <si>
    <t>Norsk lydinstitutt. Norsk Lydinstitutt søker om i alt kr 2,870 mill. i driftstilskudd. Kommunestyret har vedtatt å bevilge kr 2,604 mill. for 2021.</t>
  </si>
  <si>
    <t>Opera Rogaland IKS. Stavanger formannskap godkjente i sak 50/14 Opera Rogaland som interkommunalt selskap. Eierne, Sandnes og Stavanger kommune, har gjensidig forpliktet seg til å gi årlig driftstilskudd til selskapet. For 2021 har kommunestyret  vedtatt å bevilge kr 0,743 mill.</t>
  </si>
  <si>
    <t>Filmkraft Rogaland. Filmkraft Rogaland søker om kr 3,316600 mill. i tilskudd fra Stavanger kommune. Kommunestyret har vedtatt å bevilge kr 2,681 mill. for 2021.</t>
  </si>
  <si>
    <t>Norsk Oljemuseum. Norsk Oljemuseum søker om kr 2,2 mill. i driftstilskudd fra Stavanger kommune. Kommunestyret har vedtatt å bevilge kr 2,049 mill. for 2021.</t>
  </si>
  <si>
    <t>Rogaland kunstsenter. Rogaland Kunstsenter søker om kr 1,536 mill. i driftstøtte fra Stavanger kommune. Senteret søker også Rogaland fylkeskommune om støtte. Kommunestyret har vedtatt å bevilge kr 0,872 mill. for 2021.</t>
  </si>
  <si>
    <t>Kunstskolen i Rogaland. Kunstskolen i Rogaland søker om kr 0,603 mill. Kommunestyret har vedtatt å bevilge kr 0,525 mill. for 2021.</t>
  </si>
  <si>
    <t>Stiftelsen Veteranskipet Rogaland. Veteranskipet Rogaland søker om kr 0,350 mill. i tilskudd fra Stavanger kommune. Kommunestyret har vedtatt å bevilge kr 0,290 mill. i 2021.</t>
  </si>
  <si>
    <t>STAR driftstilskudd. Star – Stavanger Rock søker om kr 0,800 mill. fra Stavanger kommune. Kommunestyret har vedtatt å bevilge kr 0,695 mill. for 2021.</t>
  </si>
  <si>
    <t>Kunsthall Stavanger. Kunsthall Stavanger søker om kr 2,000 mill. i tilskudd for 2021. Kommunestyret har vedtatt å bevilge kr 1,144 mill. for 2021.</t>
  </si>
  <si>
    <t>Frida Hansens hus. Frida Hansens hus søker om kr 0,350 mill. Kommunestyret har vedtatt å bevilge kr 0,221 for 2021.</t>
  </si>
  <si>
    <t>Tou Trykk Stiftelsen Grafisk Verksted Stavanger. Tou Trykk søker om kr 0,700 mill. i tilskudd for 2021. Kommunestyret har vedtatt å bevilge kr 0,398 mill. for 2021.</t>
  </si>
  <si>
    <t>Studentersamfunnet Folken. Studentersamfunnet Folken søker om kr 0,900 mill. i driftstilskudd. Kommunestyret har vedtatt å bevilge kr 0,730 mill. for 2021.</t>
  </si>
  <si>
    <t>Ryfylkemuseet. Kommunestyret har vedtatt å bevilge kr 0,0965 mill. for 2021.</t>
  </si>
  <si>
    <t>Tilskudd til produksjon og formidling av kunst og kultur, arrangement og festivaler, inkl. internasjonal kulturformidling og vennskapsbysammarbeid. Tilskuddsposten omfatter årlig støtte til festivaler og større arrangement, årlig støtte til kulturarrangører, årlig støtte til ensemble, samt støtte til tiltak innenfor produksjon og formidling av musikk, scenekunst, visuell kunst og litteratur, inkludert internasjonal kulturformidling og vennskapsbysammarbeid. Kommunestyret har vedtatt å bevilge totalt kr 10,000 mill. for 2021.</t>
  </si>
  <si>
    <t>Tilskudd til kor og korps. Administrasjonen tildeler midler etter ett sett med regler fastsatt av kommunalutvalg for kultur, idrett og samfunnsdialog. Kommunestyret har vedtatt å bevilge kr 0,562 mill. for 2021.</t>
  </si>
  <si>
    <t>Tilskudd kulturorganisasjoner. Administrasjonen tildeler midler etter ett sett med regler fastsatt av kommunalutvalg for kultur, idrett og samfunnsdialog. Kommunestyret har vedtatt å bevilge kr 0,363 mill. for 2021.</t>
  </si>
  <si>
    <t>Kulturstipend. Kommunens kunst og kulturstipend er samlet i en pott og utlyses samtidig. Kommunestyret har vedtatt å bevilge kr 0,350 mill. for 2021.</t>
  </si>
  <si>
    <t>Stavanger kommunes kulturpris. Kulturpris annonseres og vedtas av kommunalutvalget for kultur, idrett og samfunnsdialog etter forslag fra publikum. Kommunestyret har vedtatt å bevilge kr 0,050 mill. for 2021.</t>
  </si>
  <si>
    <t>Kommunalutvalgets disposisjonskonto/div. kunst- og kulturprosjekter. Kommunestyret har vedtatt å bevilge totalt kr 2,302 mill. for 2021.</t>
  </si>
  <si>
    <t>Tilskudd til etablering og drift av produksjonsfellesskap innenfor kunst og kultur. Tilskuddsordningen omfatter støtte til øvingsfellesskap innenfor musikk og scenekunst (f.eks. PRODA), atelierfellesskap, felles produksjonsvirksomheter m.m. Kommunestyret har vedtatt å bevilge kr 0,575 mill. for 2021.</t>
  </si>
  <si>
    <t>Tomatfestivalen. Kommunestyret har vedtatt å bevilge kr 0,164 mill. i 2021.</t>
  </si>
  <si>
    <t>Senter for interkulturell kommunikasjon (SIK) søker om kr 0,200 mill. til kurs og kompetanseutvikling. Kommunestyret har vedtatt å bevilge kr 0,190 mill. for 2021.</t>
  </si>
  <si>
    <t>Kirkelig dialogsenter søker om kr 0,500 mill. Kommunestyret har vedtatt å bevilge kr 0,430 mill. for 2021.</t>
  </si>
  <si>
    <t>Samarbeidsrådet for Tros og livssynssamfunn (STL) – Stavanger søker om kr 0,100 mill. i driftsstøtte til aktiviteter og lønn til deltidsstilling koordinator. Kommunestyret har vedtatt å bevilge kr 0,090 mill. for 2021.</t>
  </si>
  <si>
    <t>Norges døveforbund Stavanger - søker om kr 0,268 mill. til å koordinere og gjennomføre tegnspråk – og skrivetolking på offentlige møter og arrangementer i Stavanger. Kommunestyret har vedtatt å bevilge kr 0,190 mill. til dette formålet for 2021.</t>
  </si>
  <si>
    <t>Norges Døveforbund (NDF) Stavanger søker om kr 0,500 mill. til å dekke kostnader til drift av leide lokaler i 1. og 2. etasje av Døves Senter, som har økte utgifter til renhold/vaktmestertjenester, vedlikehold og økte strømutgifter. Det er viktig for døvemiljøet i Stavanger å beholde Døvesenteret. Kommunestyret har vedtatt å innvilge kr 0,272 mill.</t>
  </si>
  <si>
    <t>KIA Velferd søker om kr 1,000 mill. til et språkopplæringstilbud for innvandrerkvinner som ikke har rett til gratis norskopplæring i kommunal regi. Kommunestyret har vedtatt å innvilge kr 0,196 mill.</t>
  </si>
  <si>
    <t>Kreftforeningen - Distriktskontor Stavanger, (omsorgstilbud på Vardesenteret) søker om  kr 0,390 mill. til drift. Kommunestyret har vedtatt å innvilge kr 0,089 mill.</t>
  </si>
  <si>
    <t>LPP – Rogaland, landsforeningen for pårørende innen psykisk helse, søker om kr 0,010 mill. til drift av foreningen. Kommunestyret har vedtatt å innvilge kr 0,010 mill.</t>
  </si>
  <si>
    <t>Mental helse Stavanger søker om kr 0,100 mill. til drift for å støtte arbeid innenfor psykisk helse for et inkluderende og åpent samfunn. Kommunestyret har vedtatt å innvilge kr 0,097 mill.</t>
  </si>
  <si>
    <t>Mental helse ungdom Stavangerregionen søker om kr 0,080 mill. til driftsutgifter av ungdomslaget og treffsted på Metropolis. Kommunestyret har vedtatt å innvilge kr 0,039 mill.</t>
  </si>
  <si>
    <t>Norges ME forening Rogaland fylkeslag søker om kr 0,100 mill. til ME-konferansen. ME-konferansen var planlagt avholdt september 2020, men grunnet koronasituasjonen flyttes den frem et år i tid, til september 2021. Kommunestyret har vedtatt å ikke innvilge denne søknaden.</t>
  </si>
  <si>
    <t>RIO rusmisbrukernes interesseorganisasjon søker om kr 0,180 mill. til styrking av brukermedvirkningen i Stavanger. Kommunestyret har vedtatt å innvilge kr 0,010 mill. for 2021.</t>
  </si>
  <si>
    <t>Rus-Nett Rogaland søker om kr 0,150 mill. til driftsstøtte. Kommunestyret har vedtatt å innvilge kr 0,140 mill.</t>
  </si>
  <si>
    <t>SELVHJELP for innvandrere og flyktninger (SEIF) søker om kr 0,535450 mill. til drift. Kommunestyret har vedtatt å innvilge kr 0,273 mill.</t>
  </si>
  <si>
    <t>SMISO senter mot incest og seksuelle overgrep søker om kr 0,430488 mill. til driftsutgifter. Kommunestyret har vedtatt å innvilge kr 0,166 mill.</t>
  </si>
  <si>
    <r>
      <t xml:space="preserve">Muslimsk Fellesråd (MFR) søker om kr 0,100 mill. på lik linje med STL-Stavanger og Kirkelig Dialogsenter. MFR er en paraplyorganisasjon for 7 av 9 moskeer og representerer 8000 muslimer i regionen. </t>
    </r>
    <r>
      <rPr>
        <sz val="9"/>
        <rFont val="Calibri"/>
        <family val="2"/>
        <scheme val="minor"/>
      </rPr>
      <t>Kommunestyret har vedtatt å bevilge kr 0,10 mill. til dette formålet for 2021.</t>
    </r>
  </si>
  <si>
    <t>ASSS-samarbeidet (Samarbeid via KS - Kommunenes sentralforbund) Deltakeravgift til ASSS-nettverk kontingent knyttet til samarbeidet mellom de ti ASSS-kommunene. Kommunestyret har vedtatt å bevilge kr 0,275 mill. for 2021</t>
  </si>
  <si>
    <t xml:space="preserve">Region Stavanger BA. Medlemskontingent kr 21 per innbygger. Justeres i henhold til nye innbyggertall pr. 1.kvartal 2020 - 143 574. Kommunestyret har vedtatt å bevilge kr 3,015 mill. for 2021. </t>
  </si>
  <si>
    <t>Norsk Pasientskadeerstatning – Tilskuddsbeløpet beregnes ut fra NPE’s prognose for erstatningsutbetalinger fordelt på forvaltningsnivåene, og innbyggertall. Avvik mellom innbetalt og utbetalt erstatning justeres året etter. Kommunestyret har vedtatt å bevilge kr 3,6 mill. for 2021.</t>
  </si>
  <si>
    <t xml:space="preserve">Interkommunalt utvalg mot akutt forurensing (IUA) søker om kr 6,15 per innbygger. Fordelingsnøkkelen justeres hvert 5 år (Befolkningsprognose for 01.01.21 – 144 478), neste justering i 2026. Kommunestyret har vedtatt å bevilge kr 0,889 mill. for 2021.  </t>
  </si>
  <si>
    <t>Eldrerådet. Kommunestyret har vedtatt å innvilge kr 0,513 mill. for 2021.</t>
  </si>
  <si>
    <t>Råd for personer med funksjonsnedsettelse. Kommunestyret har vedtatt å bevilge kr 0,033 mill. for 2021.</t>
  </si>
  <si>
    <t>Innvandrerrådet. Kommunestyret har vedtatt å innvilge kr 0,033 mill. for 2021.</t>
  </si>
  <si>
    <t>17.mai komite. Kommunestyret har vedtatt å innvilge kr 0,750 mill. for 2021.</t>
  </si>
  <si>
    <t>Bidrag TV-aksjonen. Det avsettes kr 1 pr. innbygger til kommunebidraget i 2021 (innbyggertall pr 1 kvartal 2020). Kommunestyret har vedtatt å bevilge kr 0,144 mill. til dette formålet for 2021.</t>
  </si>
  <si>
    <t>TV-aksjonen bydelene. Det avsettes kr 0,50 pr. innbygger i 2021. (innbyggertall pr 1.kvartal 2020). Kommunestyret har vedtatt å bevilge kr 0,072 mill. for 2021.</t>
  </si>
  <si>
    <t>Altibox Norway Chess - 2020-2022. Altibox Norway Chess har søkt om kr 1,1 mill., samt kr 0,5 mill. årlig til Norway Summit. Formannskapet har vedtatt tilskudd på kr 0,8 mill., kr 0,6 mill. fra ordinær reservekonto og kr 0,2 mill. fra Støtte til næringsutvikling jfr. FSK 13.2.20. Kommunestyret har vedtatt å bevilge kr 0,6 mill. fra formannskapets reservekonto for 2021.</t>
  </si>
  <si>
    <t>Formannskapets reservekonto er på kr 7,200 mill. Den delen av reservekontoen som gjelder næringsformål er flyttet permanent over i budsjettrammen til næringsavdelingen. Det innebærer at formannskapets reservekonto blir kr 6,200 mill. for 2021 og videre i planperioden. Videre har formannskapet vedtatt følgende disponeringer av reservekontoen for 2021: Altibox Norway Chess 2020-2022, Skape 2021-2023 og tilskudd til Gladmatfestivalen. Etter disse disposisjonene som er flyttet til næringsavdelingen, står det kr 2,053 mill. på formannskapets reservekonto. Kommunestyret vedtok 16.12.2019 en reduksjon av reservekontoen på kr 1,000 mill.  Etter disse disponeringene står det til fri disposisjon på formannskapets reservekonto kr 1,053. mill. for 2021. Kommunestyret har vedtatt å bevilge kr 1,053 mill. for 2021.</t>
  </si>
  <si>
    <t>Disposisjonskonto kommunedirektøren. Det kan gis tilskudd på inntil kr 0,100 mill. fra kommunedirektørens disposisjonskonto etter søknad fra humanitære organisasjoner, lokale lag og foreninger, kulturarrangement m.m. Flere og økte medlemsavgifter, kontingenter og tilskudd reduserer kommunedirektørens disposisjonskonto. Kommunestyret har vedtatt disponibel ramme på kr 0,685500 mill. for denne kontoen til behandling av løpende søknader for 2021.</t>
  </si>
  <si>
    <t xml:space="preserve">FSK vedtak i 2010, godkjent aksjonæravtale og et årlig tilskudd på kr 1,2 mill. Kr 0,900 mill. dekkes av Bymiljø og utbygging, kr 0,300 mill. er avsatt til tilskudd til næringsutvikling. På grunn av koronapandemien har sentrum hatt spesielle utfordringer. Kommunestyret ser behov for fortsatt styrking av sentrum (ref. Kommuneplanens samfunnsdel) og vedtar derfor øke av tilskuddet med kr 0,050 mill. og dermed er det avsatt kr 0,350 mill. til STAS i 2021.  
</t>
  </si>
  <si>
    <t xml:space="preserve">Europeisk matnettverk som gir tilgang til nettverk og kompetanse ifm utvikling av matregionen. Medlemskap er tidligere ivaretatt av Greater Stavanger. Medlemskap koster EUR 3000. Kommunestyret avsetter kr 0,035 mill. i 2021.
</t>
  </si>
  <si>
    <t xml:space="preserve">Jfr. administrativt vedtak 23. september 2019. New Kaupang skal legge til rette for arbeidsplasser og økt aktivitet i medlemskommunene gjennom nyetableringer innen kraftintensive industrier som datasenter, batteriproduksjon, hydrogenproduksjon og fiskeoppdrett på land. Medlemskap er kr 0,100 mill. i 2021. 
</t>
  </si>
  <si>
    <t xml:space="preserve">Jfr. Kommunalutvalget vedtak 31. mars 2020 sak 38/20. Arbeidet med å videreutvikle klynger i regionen gjøres til en klar hovedsatsing i kommunens omstillingsarbeid. Medlemsavgift er kr 0,0295 mill.i 2021.  
</t>
  </si>
  <si>
    <t xml:space="preserve">Jfr. Kommunalutvalget vedtak 31.mars 2020 sak 38/20. Arbeidet med å videreutvikle eksisterende klynger i regionen gjøres til en klar hovedsatsing i kommunens omstillingsarbeid. Medlemskap er kr 0,015 mill. i 2021.  
</t>
  </si>
  <si>
    <t>Medlemsavgift for Nordsjøveien. Justeres i henhold til nye innbyggertall. Kommunestyret har avsatt kr 0,099 mill. til medlemsavgift for 2021.</t>
  </si>
  <si>
    <t>Eurocities, Economic Development Forum (næringslivsforum) – medlemsavgift. Eurocities er det største nettverket for europeiske byer. Næringslivsforumet er et nettverk for kunnskapsutbytte og erfaringsutveksling om lokal næringsutvikling for europeiske byer. Kommunestyret avsetter kr 0,045 mill. (EUR 4550) til medlemskap i 2021.</t>
  </si>
  <si>
    <t>Gladmatfestivalen 2021. Gladmat er et av landets største kulturarrangement og en viktig merkevare for matregionen Stavanger. Gladmat gjør viktig arbeid for å fremme interesse for mat, matproduksjon og utvikle hele verdikjeden knyttet til lokalmat. Gladmat 2020 gjorde erfaringer som vil bli brukt til å videreutvikle både selve festivalen og arbeid gjennom hele året knyttet til utvikling av verdikjeden for mat. Søker om kr 2,600 mill. i støtte, herunder ordinær driftsstøtte, tekniske gjennomføring og beredskap. Kommunestyret avsetter kr 2,500 mill. for 2021.</t>
  </si>
  <si>
    <t xml:space="preserve">Det Norske Måltid (DNM), sesong 14 i 2021. DNM jobber med profilering av matbyen og bidrar til å løfte fram lokale mat- og drikkeprodusenter. Dette er med å styrke primærnæringene og øke antall foredlingsbedrifter innen lokal matproduksjon. Kommunestyret avsetter kr 0,250 mill. til Det Norske Måltid i 2021. 
</t>
  </si>
  <si>
    <t xml:space="preserve">Kåkånomics, jfr. Kommunestyret vedtak 14. desember 2020, sak 111/20. Det bevilges midler til at Nordens første, beste, og morsomste økonomifestival skal få større økonomisk forutsigbarhet, og Kåkånomics legges inn på fast budsjettpost. Det er avsatt tilskudd på kr 0,250 mill.  </t>
  </si>
  <si>
    <t xml:space="preserve">Medlemskap i Lyntogforum. Formannskapet vedtok 24.08.17 at Stavanger kommune tegner medlemskap i Lyntogforum. Kommunestyret har vedtatt å bevilge kr 0,100 mill. til dette formålet for 2021. </t>
  </si>
  <si>
    <t>SiS - Studentsamskipnaden i Stavanger psykisk helsetilbud til studenter</t>
  </si>
  <si>
    <r>
      <t xml:space="preserve">Stavanger Symfoniorkester søker om </t>
    </r>
    <r>
      <rPr>
        <sz val="9"/>
        <rFont val="Calibri"/>
        <family val="2"/>
        <scheme val="minor"/>
      </rPr>
      <t>kr 27,779 m</t>
    </r>
    <r>
      <rPr>
        <sz val="9"/>
        <color theme="1"/>
        <rFont val="Calibri"/>
        <family val="2"/>
        <scheme val="minor"/>
      </rPr>
      <t>ill. fra Stavanger kommune. Fordelingsnøkkel for driftstilskudd mellom stat, kommune og fylke er hhv. 70 %, 20 % og 10 %.  Kommunestyret har vedtatt å bevilge kr 25,868 mill.</t>
    </r>
  </si>
  <si>
    <t>Skipper Worse søker om kr 4,335 mill. til eldresenterdrift. Skipper Worse har eldresenterdrift fire steder i byen: Skipper Worse Ledaal, Skipper Worse Madla, Skipper Worse Tasta og Skipper Worse Ågesentunet. Søknaden begrunnes med aktivitetsøkning, økte transportkostnader og personalutgifter for å drive forebygging blandt eldre i Stavanger. Kommunestyret har vedtatt å innvilge kr 3,920 mill.</t>
  </si>
  <si>
    <t xml:space="preserve">Skipper Worse søker om kr 0,800 mill. til middagsdistribusjon. Med bakgrunn i at kr 0,200 mill. var engangsbevilgning for 2020, har kommunestyret vedtatt å innvilge kr 0,578 mill. </t>
  </si>
  <si>
    <t>Eksistensia søker om kr 0,435 mill. til drift for utlevering av mat til alle målgruppene innen levekårsområdet, med prioritering av grupper som ikke kan ivareta egne interesser. Dette er nytt tiltak for 2021. Kommunestyret har vedtatt å innvilge kr 0,070 mill.</t>
  </si>
  <si>
    <t>Tjensvoll menighet - dagsenter for fysisk og psykisk utviklingshemmede søker om tilskudd på kr 0,010 mill. til lønns- og driftsutgifter. Kommunestyret har vedtatt å innvilge kr 0, 010 mill.</t>
  </si>
  <si>
    <t>Jernaldergården v/Arkeologisk Museum. Jernaldergården søker om kr 0,200 mill. fra Stavanger kommune. Kommunestyret har vedtatt å bevilge kr 0,140 mill. for 2021.</t>
  </si>
  <si>
    <t>Tilskudd visuell kunst. Tilskuddsordningen omfatter støtte til formidling av kunst etter søknad fra kunstinstitusjoner. Kommunestyret har vedtatt å bevilge kr 0,400 mill. for 2021.</t>
  </si>
  <si>
    <t>Forskningsdagene 2021. UiS koordinerer Forskningsdagene i Stavanger.  Forskningsdagene bygger opp under Kunnskapsbyarbeidet og synliggjør forskning fra vår region. Kommunestyret avsetter kr 0,075 mill. til Forskningsdagene i 2021.</t>
  </si>
  <si>
    <t>Støtte til næringsutvikling. Rammen for støtte til næringsutvikling er på kr 10,493 mill. (inklusiv overført fra formannskapets reservekonto kr 1,000 mill.). Kommunestyret har innarbeidet tidligere vedtak og medlemskap, totalt kr 6,250 mill. Etter disse disposisjonene står det til fri disposisjon på støtte til næringsutvikling kr 4,243 mill. i 2021.</t>
  </si>
  <si>
    <t>Kreftomsorg i Rogaland (KOR) søker om kr 0,100 mill. til kurs UNG i Vest. Kommunestyret har vedtatt å innvilge kr 0,098 mill.</t>
  </si>
  <si>
    <t>Skipper Worse søker om kr 0,615 mill. til prosjekt 60+ treningstilbud. Kommunestyret har vedtatt å innvilge kr 0,282 mill.</t>
  </si>
  <si>
    <t>Jfr. FNS vedtak 19. juni 2019. Partnerskapsavtalen med Skape om etablerer- veiledning gjelder i perioden 2021-2023. Utgiftene til Skape innarbeides i Handlings- og økonomiplan 2021-2023. Beløpet reguleres årlig i henhold til innbyggertallet. Det er avsatt kr 0,800 mill. til Skape i 2021.</t>
  </si>
  <si>
    <t>Linjetekst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</si>
</sst>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 #,##0_ ;_ * \-#,##0_ ;_ * &quot;-&quot;??_ ;_ @_ "/>
  </numFmts>
  <fonts count="17" x14ac:knownFonts="1">
    <font>
      <sz val="12"/>
      <color theme="1"/>
      <name val="Calibri"/>
      <family val="2"/>
      <scheme val="minor"/>
    </font>
    <font>
      <sz val="12"/>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rgb="FFFF0000"/>
      <name val="Calibri"/>
      <family val="2"/>
      <scheme val="minor"/>
    </font>
    <font>
      <sz val="9"/>
      <color rgb="FF000000"/>
      <name val="Calibri"/>
      <family val="2"/>
      <scheme val="minor"/>
    </font>
    <font>
      <sz val="9"/>
      <color rgb="FF000000"/>
      <name val="Calibri"/>
      <family val="2"/>
    </font>
    <font>
      <sz val="9"/>
      <name val="Calibri"/>
      <family val="2"/>
    </font>
    <font>
      <sz val="9"/>
      <color rgb="FF212121"/>
      <name val="Calibri"/>
      <family val="2"/>
    </font>
    <font>
      <b/>
      <sz val="9"/>
      <color rgb="FF000000"/>
      <name val="Calibri"/>
      <family val="2"/>
    </font>
    <font>
      <b/>
      <sz val="9"/>
      <name val="Calibri"/>
      <family val="2"/>
    </font>
    <font>
      <sz val="9"/>
      <color rgb="FFFF0000"/>
      <name val="Calibri"/>
      <family val="2"/>
    </font>
    <font>
      <b/>
      <sz val="9"/>
      <color rgb="FFFF0000"/>
      <name val="Calibri"/>
      <family val="2"/>
    </font>
    <font>
      <sz val="8"/>
      <name val="Calibri"/>
      <family val="2"/>
      <scheme val="minor"/>
    </font>
    <font>
      <b/>
      <u/>
      <sz val="9"/>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85">
    <xf numFmtId="0" fontId="0" fillId="0" borderId="0" xfId="0"/>
    <xf numFmtId="0" fontId="2" fillId="3" borderId="0" xfId="0" applyFont="1" applyFill="1" applyBorder="1" applyProtection="1"/>
    <xf numFmtId="0" fontId="3" fillId="2" borderId="0" xfId="0" applyFont="1" applyFill="1" applyBorder="1" applyProtection="1">
      <protection locked="0"/>
    </xf>
    <xf numFmtId="0" fontId="4" fillId="0" borderId="0" xfId="0" applyFont="1" applyProtection="1">
      <protection locked="0"/>
    </xf>
    <xf numFmtId="0" fontId="4" fillId="0" borderId="0" xfId="0" applyFont="1"/>
    <xf numFmtId="165" fontId="4" fillId="0" borderId="0" xfId="1" applyNumberFormat="1" applyFont="1" applyFill="1" applyAlignment="1" applyProtection="1">
      <alignment horizontal="right"/>
      <protection locked="0"/>
    </xf>
    <xf numFmtId="0" fontId="4" fillId="0" borderId="0" xfId="0" applyFont="1" applyAlignment="1" applyProtection="1">
      <alignment wrapText="1"/>
      <protection locked="0"/>
    </xf>
    <xf numFmtId="165" fontId="3" fillId="0" borderId="0" xfId="1" applyNumberFormat="1" applyFont="1" applyFill="1" applyBorder="1" applyProtection="1">
      <protection locked="0"/>
    </xf>
    <xf numFmtId="165" fontId="4" fillId="0" borderId="0" xfId="1" applyNumberFormat="1" applyFont="1" applyFill="1" applyProtection="1">
      <protection locked="0"/>
    </xf>
    <xf numFmtId="0" fontId="3" fillId="0" borderId="0" xfId="0" applyFont="1" applyProtection="1">
      <protection locked="0"/>
    </xf>
    <xf numFmtId="165" fontId="3" fillId="0" borderId="0" xfId="1" applyNumberFormat="1" applyFont="1" applyFill="1" applyAlignment="1" applyProtection="1">
      <alignment horizontal="right"/>
      <protection locked="0"/>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horizontal="left" vertical="top" wrapText="1"/>
    </xf>
    <xf numFmtId="165" fontId="6" fillId="0" borderId="0" xfId="1" applyNumberFormat="1" applyFont="1" applyFill="1" applyAlignment="1" applyProtection="1">
      <alignment horizontal="right"/>
      <protection locked="0"/>
    </xf>
    <xf numFmtId="165" fontId="7" fillId="0" borderId="0" xfId="1" applyNumberFormat="1" applyFont="1" applyFill="1" applyAlignment="1" applyProtection="1">
      <alignment horizontal="right"/>
      <protection locked="0"/>
    </xf>
    <xf numFmtId="0" fontId="9" fillId="0" borderId="0" xfId="0" applyFont="1" applyAlignment="1">
      <alignment wrapText="1"/>
    </xf>
    <xf numFmtId="0" fontId="3" fillId="2" borderId="0" xfId="0" applyFont="1" applyFill="1" applyProtection="1">
      <protection locked="0"/>
    </xf>
    <xf numFmtId="0" fontId="7" fillId="0" borderId="0" xfId="0" applyFont="1" applyAlignment="1">
      <alignment vertical="top" wrapText="1"/>
    </xf>
    <xf numFmtId="0" fontId="4" fillId="0" borderId="0" xfId="0" applyFont="1" applyAlignment="1" applyProtection="1">
      <alignment vertical="top"/>
      <protection locked="0"/>
    </xf>
    <xf numFmtId="0" fontId="7" fillId="0" borderId="0" xfId="0" applyFont="1" applyAlignment="1" applyProtection="1">
      <alignment vertical="top"/>
      <protection locked="0"/>
    </xf>
    <xf numFmtId="0" fontId="4" fillId="0" borderId="0" xfId="0" applyFont="1" applyAlignment="1" applyProtection="1">
      <alignment vertical="top" wrapText="1"/>
      <protection locked="0"/>
    </xf>
    <xf numFmtId="165" fontId="4" fillId="0" borderId="0" xfId="1" applyNumberFormat="1" applyFont="1" applyFill="1" applyAlignment="1" applyProtection="1">
      <alignment horizontal="right" vertical="top"/>
      <protection locked="0"/>
    </xf>
    <xf numFmtId="0" fontId="11" fillId="0" borderId="0" xfId="0" applyFont="1"/>
    <xf numFmtId="3" fontId="14" fillId="0" borderId="0" xfId="0" applyNumberFormat="1" applyFont="1" applyAlignment="1">
      <alignment horizontal="left" wrapText="1"/>
    </xf>
    <xf numFmtId="0" fontId="8" fillId="0" borderId="0" xfId="0" applyFont="1" applyAlignment="1">
      <alignment vertical="top"/>
    </xf>
    <xf numFmtId="3" fontId="8" fillId="0" borderId="0" xfId="0" applyNumberFormat="1" applyFont="1" applyAlignment="1">
      <alignment vertical="top"/>
    </xf>
    <xf numFmtId="0" fontId="11" fillId="0" borderId="0" xfId="0" applyFont="1" applyAlignment="1">
      <alignment vertical="top"/>
    </xf>
    <xf numFmtId="3" fontId="11" fillId="0" borderId="0" xfId="0" applyNumberFormat="1" applyFont="1" applyAlignment="1">
      <alignment vertical="top"/>
    </xf>
    <xf numFmtId="0" fontId="9" fillId="0" borderId="0" xfId="0" applyFont="1" applyFill="1" applyAlignment="1">
      <alignment vertical="top" wrapText="1"/>
    </xf>
    <xf numFmtId="0" fontId="3" fillId="2" borderId="0" xfId="0" applyFont="1" applyFill="1" applyBorder="1" applyAlignment="1" applyProtection="1">
      <alignment vertical="top"/>
      <protection locked="0"/>
    </xf>
    <xf numFmtId="0" fontId="4" fillId="4" borderId="0" xfId="0" applyFont="1" applyFill="1" applyAlignment="1" applyProtection="1">
      <alignment vertical="top"/>
      <protection locked="0"/>
    </xf>
    <xf numFmtId="0" fontId="5" fillId="0" borderId="0" xfId="0" applyFont="1" applyFill="1" applyProtection="1">
      <protection locked="0"/>
    </xf>
    <xf numFmtId="0" fontId="11" fillId="0" borderId="0" xfId="0" applyFont="1" applyFill="1" applyAlignment="1">
      <alignment vertical="top"/>
    </xf>
    <xf numFmtId="3" fontId="11" fillId="0" borderId="0" xfId="0" applyNumberFormat="1" applyFont="1" applyFill="1" applyAlignment="1">
      <alignment vertical="top"/>
    </xf>
    <xf numFmtId="3" fontId="12" fillId="0" borderId="0" xfId="0" applyNumberFormat="1" applyFont="1" applyFill="1" applyAlignment="1">
      <alignment vertical="top"/>
    </xf>
    <xf numFmtId="0" fontId="9" fillId="0" borderId="0" xfId="0" applyFont="1" applyFill="1" applyAlignment="1">
      <alignment wrapText="1"/>
    </xf>
    <xf numFmtId="0" fontId="11" fillId="0" borderId="0" xfId="0" applyFont="1" applyFill="1" applyAlignment="1">
      <alignment vertical="top" wrapText="1"/>
    </xf>
    <xf numFmtId="0" fontId="9" fillId="0" borderId="0" xfId="0" applyFont="1" applyAlignment="1">
      <alignment vertical="top"/>
    </xf>
    <xf numFmtId="0" fontId="4" fillId="0" borderId="0" xfId="0" applyFont="1" applyAlignment="1" applyProtection="1">
      <protection locked="0"/>
    </xf>
    <xf numFmtId="0" fontId="3" fillId="0" borderId="0" xfId="0" applyFont="1" applyAlignment="1" applyProtection="1">
      <protection locked="0"/>
    </xf>
    <xf numFmtId="0" fontId="5" fillId="0" borderId="0" xfId="0" applyFont="1" applyAlignment="1"/>
    <xf numFmtId="165" fontId="7" fillId="0" borderId="0" xfId="1" applyNumberFormat="1" applyFont="1" applyFill="1" applyAlignment="1" applyProtection="1">
      <alignment horizontal="right" vertical="top"/>
      <protection locked="0"/>
    </xf>
    <xf numFmtId="165" fontId="5" fillId="0" borderId="0" xfId="1" applyNumberFormat="1" applyFont="1" applyFill="1" applyAlignment="1" applyProtection="1">
      <alignment horizontal="right" vertical="top"/>
      <protection locked="0"/>
    </xf>
    <xf numFmtId="0" fontId="3" fillId="0" borderId="0" xfId="0" applyFont="1" applyAlignment="1" applyProtection="1">
      <alignment vertical="top"/>
      <protection locked="0"/>
    </xf>
    <xf numFmtId="165" fontId="3" fillId="0" borderId="0" xfId="1" applyNumberFormat="1" applyFont="1" applyFill="1" applyAlignment="1" applyProtection="1">
      <alignment horizontal="right" vertical="top"/>
      <protection locked="0"/>
    </xf>
    <xf numFmtId="165" fontId="3" fillId="0" borderId="0" xfId="1" applyNumberFormat="1" applyFont="1" applyFill="1" applyAlignment="1" applyProtection="1">
      <alignment horizontal="right" wrapText="1"/>
      <protection locked="0"/>
    </xf>
    <xf numFmtId="165" fontId="3" fillId="0" borderId="0" xfId="1" applyNumberFormat="1" applyFont="1" applyFill="1" applyAlignment="1" applyProtection="1">
      <alignment horizontal="right" vertical="center" wrapText="1"/>
      <protection locked="0"/>
    </xf>
    <xf numFmtId="0" fontId="4" fillId="0" borderId="0" xfId="0" applyFont="1" applyFill="1" applyAlignment="1" applyProtection="1">
      <alignment vertical="top"/>
      <protection locked="0"/>
    </xf>
    <xf numFmtId="0" fontId="8" fillId="0" borderId="0" xfId="0" applyFont="1" applyFill="1" applyAlignment="1">
      <alignment vertical="top"/>
    </xf>
    <xf numFmtId="3" fontId="8" fillId="0" borderId="0" xfId="0" applyNumberFormat="1" applyFont="1" applyFill="1" applyAlignment="1">
      <alignment vertical="top"/>
    </xf>
    <xf numFmtId="3" fontId="9" fillId="0" borderId="0" xfId="0" applyNumberFormat="1" applyFont="1" applyFill="1" applyAlignment="1">
      <alignment vertical="top"/>
    </xf>
    <xf numFmtId="0" fontId="8" fillId="0" borderId="0" xfId="0" applyFont="1" applyFill="1" applyAlignment="1">
      <alignment vertical="top" wrapText="1"/>
    </xf>
    <xf numFmtId="3" fontId="12" fillId="0" borderId="0" xfId="0" applyNumberFormat="1" applyFont="1" applyAlignment="1">
      <alignment vertical="top"/>
    </xf>
    <xf numFmtId="0" fontId="9" fillId="0" borderId="0" xfId="0" quotePrefix="1" applyFont="1" applyFill="1" applyAlignment="1">
      <alignment vertical="top"/>
    </xf>
    <xf numFmtId="0" fontId="4" fillId="0" borderId="0" xfId="0" applyFont="1" applyFill="1" applyAlignment="1">
      <alignment wrapText="1"/>
    </xf>
    <xf numFmtId="165" fontId="4" fillId="0" borderId="0" xfId="1" applyNumberFormat="1" applyFont="1" applyFill="1" applyAlignment="1" applyProtection="1">
      <alignment vertical="top"/>
      <protection locked="0"/>
    </xf>
    <xf numFmtId="165" fontId="3" fillId="0" borderId="0" xfId="1" applyNumberFormat="1" applyFont="1" applyFill="1" applyAlignment="1" applyProtection="1">
      <alignment vertical="top"/>
      <protection locked="0"/>
    </xf>
    <xf numFmtId="165" fontId="4" fillId="0" borderId="0" xfId="1" applyNumberFormat="1" applyFont="1" applyAlignment="1" applyProtection="1">
      <alignment horizontal="right" vertical="top"/>
      <protection locked="0"/>
    </xf>
    <xf numFmtId="165" fontId="6" fillId="0" borderId="0" xfId="1" applyNumberFormat="1" applyFont="1" applyFill="1" applyAlignment="1" applyProtection="1">
      <alignment horizontal="right" vertical="top"/>
      <protection locked="0"/>
    </xf>
    <xf numFmtId="0" fontId="4" fillId="0" borderId="0" xfId="0" applyFont="1" applyFill="1" applyAlignment="1">
      <alignment horizontal="left" vertical="top" wrapText="1"/>
    </xf>
    <xf numFmtId="0" fontId="9" fillId="0" borderId="0" xfId="0" applyFont="1" applyFill="1" applyAlignment="1">
      <alignment vertical="top"/>
    </xf>
    <xf numFmtId="0" fontId="10" fillId="0" borderId="0" xfId="0" applyFont="1" applyFill="1" applyAlignment="1">
      <alignment vertical="top" wrapText="1"/>
    </xf>
    <xf numFmtId="0" fontId="8" fillId="0" borderId="0" xfId="0" applyFont="1" applyFill="1" applyAlignment="1">
      <alignment horizontal="left" vertical="top" wrapText="1"/>
    </xf>
    <xf numFmtId="0" fontId="10" fillId="0" borderId="0" xfId="0" applyFont="1" applyFill="1" applyAlignment="1">
      <alignment wrapText="1"/>
    </xf>
    <xf numFmtId="3" fontId="9" fillId="0" borderId="0" xfId="0" applyNumberFormat="1" applyFont="1" applyFill="1" applyAlignment="1">
      <alignment vertical="top" wrapText="1"/>
    </xf>
    <xf numFmtId="0" fontId="12" fillId="0" borderId="0" xfId="0" applyFont="1" applyFill="1" applyAlignment="1">
      <alignment vertical="top" wrapText="1"/>
    </xf>
    <xf numFmtId="0" fontId="9" fillId="0" borderId="0" xfId="0" quotePrefix="1" applyFont="1" applyFill="1" applyAlignment="1">
      <alignment horizontal="center" vertical="top"/>
    </xf>
    <xf numFmtId="0" fontId="12" fillId="0" borderId="0" xfId="0" applyFont="1" applyFill="1" applyAlignment="1">
      <alignment vertical="top"/>
    </xf>
    <xf numFmtId="0" fontId="8" fillId="0" borderId="0" xfId="0" applyFont="1" applyFill="1" applyAlignment="1">
      <alignment wrapText="1"/>
    </xf>
    <xf numFmtId="0" fontId="8" fillId="0" borderId="0" xfId="0" quotePrefix="1" applyFont="1" applyFill="1" applyAlignment="1">
      <alignment vertical="top"/>
    </xf>
    <xf numFmtId="3" fontId="11" fillId="0" borderId="0" xfId="0" quotePrefix="1" applyNumberFormat="1" applyFont="1" applyFill="1" applyAlignment="1">
      <alignment vertical="top"/>
    </xf>
    <xf numFmtId="0" fontId="9" fillId="0" borderId="0" xfId="0" applyFont="1" applyFill="1" applyAlignment="1">
      <alignment horizontal="left" wrapText="1"/>
    </xf>
    <xf numFmtId="3" fontId="5" fillId="0" borderId="0" xfId="0" applyNumberFormat="1" applyFont="1" applyAlignment="1">
      <alignment vertical="top"/>
    </xf>
    <xf numFmtId="0" fontId="4" fillId="0" borderId="0" xfId="0" applyFont="1" applyFill="1" applyAlignment="1">
      <alignment vertical="top" wrapText="1"/>
    </xf>
    <xf numFmtId="0" fontId="4" fillId="0" borderId="0" xfId="0" applyFont="1" applyFill="1" applyAlignment="1" applyProtection="1">
      <protection locked="0"/>
    </xf>
    <xf numFmtId="165" fontId="3" fillId="4" borderId="0" xfId="1" applyNumberFormat="1" applyFont="1" applyFill="1" applyAlignment="1" applyProtection="1">
      <alignment horizontal="right"/>
      <protection locked="0"/>
    </xf>
    <xf numFmtId="0" fontId="3" fillId="0" borderId="0" xfId="0" applyFont="1"/>
    <xf numFmtId="0" fontId="16" fillId="0" borderId="0" xfId="0" applyFont="1" applyProtection="1">
      <protection locked="0"/>
    </xf>
    <xf numFmtId="165" fontId="4" fillId="0" borderId="0" xfId="1" applyNumberFormat="1" applyFont="1" applyFill="1" applyAlignment="1" applyProtection="1">
      <alignment horizontal="right" vertical="top" wrapText="1"/>
      <protection locked="0"/>
    </xf>
    <xf numFmtId="0" fontId="5" fillId="0" borderId="0" xfId="0" applyFont="1" applyFill="1" applyAlignment="1">
      <alignment wrapText="1"/>
    </xf>
    <xf numFmtId="0" fontId="5" fillId="0" borderId="0" xfId="0" applyFont="1" applyAlignment="1" applyProtection="1">
      <alignment vertical="top"/>
      <protection locked="0"/>
    </xf>
    <xf numFmtId="0" fontId="5" fillId="0" borderId="0" xfId="0" applyFont="1" applyFill="1" applyAlignment="1" applyProtection="1">
      <alignment vertical="top"/>
      <protection locked="0"/>
    </xf>
    <xf numFmtId="0" fontId="5" fillId="0" borderId="0" xfId="0" applyFont="1" applyAlignment="1">
      <alignment wrapText="1"/>
    </xf>
    <xf numFmtId="0" fontId="3" fillId="2" borderId="0" xfId="0" applyFont="1" applyFill="1" applyAlignment="1" applyProtection="1">
      <alignment wrapText="1"/>
      <protection locked="0"/>
    </xf>
  </cellXfs>
  <cellStyles count="3">
    <cellStyle name="Komma" xfId="1" builtinId="3"/>
    <cellStyle name="Komma 2" xfId="2" xr:uid="{BD19237E-D867-40FF-ADCD-4BE7D1F4E059}"/>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0"/>
  <sheetViews>
    <sheetView tabSelected="1" zoomScale="130" zoomScaleNormal="130" workbookViewId="0">
      <pane xSplit="2" ySplit="2" topLeftCell="C217" activePane="bottomRight" state="frozen"/>
      <selection pane="topRight" activeCell="C1" sqref="C1"/>
      <selection pane="bottomLeft" activeCell="A3" sqref="A3"/>
      <selection pane="bottomRight" activeCell="C228" sqref="C228"/>
    </sheetView>
  </sheetViews>
  <sheetFormatPr baseColWidth="10" defaultColWidth="10.625" defaultRowHeight="12" x14ac:dyDescent="0.2"/>
  <cols>
    <col min="1" max="1" width="5.875" style="2" bestFit="1" customWidth="1"/>
    <col min="2" max="2" width="3" style="3" bestFit="1" customWidth="1"/>
    <col min="3" max="3" width="49.375" style="3" customWidth="1"/>
    <col min="4" max="4" width="9.625" style="8" bestFit="1" customWidth="1"/>
    <col min="5" max="5" width="10.375" style="8" bestFit="1" customWidth="1"/>
    <col min="6" max="6" width="9.625" style="8" bestFit="1" customWidth="1"/>
    <col min="7" max="7" width="80.625" style="6" customWidth="1"/>
    <col min="8" max="16384" width="10.625" style="3"/>
  </cols>
  <sheetData>
    <row r="1" spans="1:7" s="2" customFormat="1" x14ac:dyDescent="0.2">
      <c r="A1" s="1" t="s">
        <v>0</v>
      </c>
      <c r="D1" s="7"/>
      <c r="E1" s="7"/>
      <c r="F1" s="7"/>
      <c r="G1" s="84" t="s">
        <v>350</v>
      </c>
    </row>
    <row r="2" spans="1:7" ht="24" x14ac:dyDescent="0.2">
      <c r="C2" s="9" t="s">
        <v>1</v>
      </c>
      <c r="D2" s="47" t="s">
        <v>2</v>
      </c>
      <c r="E2" s="46" t="s">
        <v>3</v>
      </c>
      <c r="F2" s="47" t="s">
        <v>208</v>
      </c>
      <c r="G2" s="77" t="s">
        <v>4</v>
      </c>
    </row>
    <row r="3" spans="1:7" x14ac:dyDescent="0.2">
      <c r="A3" s="2" t="s">
        <v>5</v>
      </c>
      <c r="B3" s="32"/>
      <c r="C3" s="33" t="s">
        <v>6</v>
      </c>
      <c r="D3" s="5"/>
      <c r="E3" s="5"/>
      <c r="F3" s="5"/>
      <c r="G3" s="4"/>
    </row>
    <row r="4" spans="1:7" x14ac:dyDescent="0.2">
      <c r="A4" s="2" t="s">
        <v>7</v>
      </c>
      <c r="B4" s="32"/>
      <c r="C4" s="33" t="s">
        <v>8</v>
      </c>
      <c r="D4" s="5"/>
      <c r="E4" s="5"/>
      <c r="F4" s="5"/>
      <c r="G4" s="4"/>
    </row>
    <row r="5" spans="1:7" x14ac:dyDescent="0.2">
      <c r="B5" s="32"/>
      <c r="C5" s="49"/>
      <c r="D5" s="5"/>
      <c r="E5" s="5"/>
      <c r="F5" s="5"/>
      <c r="G5" s="4"/>
    </row>
    <row r="6" spans="1:7" ht="24" x14ac:dyDescent="0.2">
      <c r="B6" s="19">
        <v>1</v>
      </c>
      <c r="C6" s="49" t="s">
        <v>9</v>
      </c>
      <c r="D6" s="50">
        <v>77000</v>
      </c>
      <c r="E6" s="51">
        <v>350000</v>
      </c>
      <c r="F6" s="51">
        <v>77000</v>
      </c>
      <c r="G6" s="29" t="s">
        <v>210</v>
      </c>
    </row>
    <row r="7" spans="1:7" ht="36" x14ac:dyDescent="0.2">
      <c r="B7" s="19">
        <f>+B6+1</f>
        <v>2</v>
      </c>
      <c r="C7" s="49" t="s">
        <v>10</v>
      </c>
      <c r="D7" s="50">
        <v>20000</v>
      </c>
      <c r="E7" s="51">
        <v>129000</v>
      </c>
      <c r="F7" s="51">
        <v>20000</v>
      </c>
      <c r="G7" s="29" t="s">
        <v>212</v>
      </c>
    </row>
    <row r="8" spans="1:7" ht="36" x14ac:dyDescent="0.2">
      <c r="A8" s="30"/>
      <c r="B8" s="19">
        <f t="shared" ref="B8:B77" si="0">+B7+1</f>
        <v>3</v>
      </c>
      <c r="C8" s="49" t="s">
        <v>11</v>
      </c>
      <c r="D8" s="50">
        <v>39000</v>
      </c>
      <c r="E8" s="51">
        <v>92600</v>
      </c>
      <c r="F8" s="51">
        <v>39000</v>
      </c>
      <c r="G8" s="29" t="s">
        <v>211</v>
      </c>
    </row>
    <row r="9" spans="1:7" ht="24" x14ac:dyDescent="0.2">
      <c r="A9" s="30"/>
      <c r="B9" s="19">
        <f t="shared" si="0"/>
        <v>4</v>
      </c>
      <c r="C9" s="61" t="s">
        <v>12</v>
      </c>
      <c r="D9" s="49">
        <v>0</v>
      </c>
      <c r="E9" s="51">
        <v>122400</v>
      </c>
      <c r="F9" s="51">
        <v>28000</v>
      </c>
      <c r="G9" s="52" t="s">
        <v>213</v>
      </c>
    </row>
    <row r="10" spans="1:7" ht="48" x14ac:dyDescent="0.2">
      <c r="A10" s="30"/>
      <c r="B10" s="19">
        <f t="shared" si="0"/>
        <v>5</v>
      </c>
      <c r="C10" s="49" t="s">
        <v>13</v>
      </c>
      <c r="D10" s="49">
        <v>0</v>
      </c>
      <c r="E10" s="51">
        <v>100000</v>
      </c>
      <c r="F10" s="51">
        <v>23000</v>
      </c>
      <c r="G10" s="29" t="s">
        <v>214</v>
      </c>
    </row>
    <row r="11" spans="1:7" x14ac:dyDescent="0.2">
      <c r="A11" s="30"/>
      <c r="B11" s="19"/>
      <c r="C11" s="33" t="s">
        <v>14</v>
      </c>
      <c r="D11" s="34">
        <f>SUM(D6:D10)</f>
        <v>136000</v>
      </c>
      <c r="E11" s="35">
        <f>SUM(E6:E10)</f>
        <v>794000</v>
      </c>
      <c r="F11" s="35">
        <f>SUM(F6:F10)</f>
        <v>187000</v>
      </c>
      <c r="G11" s="36"/>
    </row>
    <row r="12" spans="1:7" x14ac:dyDescent="0.2">
      <c r="A12" s="30"/>
      <c r="B12" s="19"/>
      <c r="C12" s="33"/>
      <c r="D12" s="34"/>
      <c r="E12" s="35"/>
      <c r="F12" s="35"/>
      <c r="G12" s="36"/>
    </row>
    <row r="13" spans="1:7" ht="24" x14ac:dyDescent="0.2">
      <c r="A13" s="30"/>
      <c r="B13" s="19">
        <f>+B10+1</f>
        <v>6</v>
      </c>
      <c r="C13" s="49" t="s">
        <v>15</v>
      </c>
      <c r="D13" s="50">
        <v>214000</v>
      </c>
      <c r="E13" s="51">
        <v>628000</v>
      </c>
      <c r="F13" s="51">
        <v>214000</v>
      </c>
      <c r="G13" s="29" t="s">
        <v>215</v>
      </c>
    </row>
    <row r="14" spans="1:7" ht="24" x14ac:dyDescent="0.2">
      <c r="A14" s="30"/>
      <c r="B14" s="19">
        <f>+B13+1</f>
        <v>7</v>
      </c>
      <c r="C14" s="49" t="s">
        <v>16</v>
      </c>
      <c r="D14" s="50">
        <v>196000</v>
      </c>
      <c r="E14" s="51">
        <v>1000000</v>
      </c>
      <c r="F14" s="51">
        <v>196000</v>
      </c>
      <c r="G14" s="29" t="s">
        <v>302</v>
      </c>
    </row>
    <row r="15" spans="1:7" x14ac:dyDescent="0.2">
      <c r="A15" s="30"/>
      <c r="B15" s="19"/>
      <c r="C15" s="33" t="s">
        <v>17</v>
      </c>
      <c r="D15" s="34">
        <f>SUM(D13:D14)</f>
        <v>410000</v>
      </c>
      <c r="E15" s="34">
        <f t="shared" ref="E15:F15" si="1">SUM(E13:E14)</f>
        <v>1628000</v>
      </c>
      <c r="F15" s="34">
        <f t="shared" si="1"/>
        <v>410000</v>
      </c>
      <c r="G15" s="36"/>
    </row>
    <row r="16" spans="1:7" x14ac:dyDescent="0.2">
      <c r="A16" s="30"/>
      <c r="B16" s="19"/>
      <c r="C16" s="33"/>
      <c r="D16" s="34"/>
      <c r="E16" s="35"/>
      <c r="F16" s="35"/>
      <c r="G16" s="36"/>
    </row>
    <row r="17" spans="1:7" ht="36" x14ac:dyDescent="0.2">
      <c r="A17" s="30"/>
      <c r="B17" s="19">
        <f>+B14+1</f>
        <v>8</v>
      </c>
      <c r="C17" s="49" t="s">
        <v>18</v>
      </c>
      <c r="D17" s="50">
        <v>1029000</v>
      </c>
      <c r="E17" s="51">
        <v>1100000</v>
      </c>
      <c r="F17" s="51">
        <v>1029000</v>
      </c>
      <c r="G17" s="29" t="s">
        <v>216</v>
      </c>
    </row>
    <row r="18" spans="1:7" ht="24" x14ac:dyDescent="0.2">
      <c r="A18" s="30"/>
      <c r="B18" s="19">
        <f>+B17+1</f>
        <v>9</v>
      </c>
      <c r="C18" s="49" t="s">
        <v>19</v>
      </c>
      <c r="D18" s="50">
        <v>941000</v>
      </c>
      <c r="E18" s="51">
        <v>1050000</v>
      </c>
      <c r="F18" s="51">
        <v>941000</v>
      </c>
      <c r="G18" s="29" t="s">
        <v>217</v>
      </c>
    </row>
    <row r="19" spans="1:7" ht="24" x14ac:dyDescent="0.2">
      <c r="A19" s="30"/>
      <c r="B19" s="19">
        <f t="shared" ref="B19:B24" si="2">+B18+1</f>
        <v>10</v>
      </c>
      <c r="C19" s="61" t="s">
        <v>20</v>
      </c>
      <c r="D19" s="49">
        <v>0</v>
      </c>
      <c r="E19" s="51">
        <v>300000</v>
      </c>
      <c r="F19" s="54">
        <v>0</v>
      </c>
      <c r="G19" s="29" t="s">
        <v>218</v>
      </c>
    </row>
    <row r="20" spans="1:7" ht="36" x14ac:dyDescent="0.2">
      <c r="A20" s="30"/>
      <c r="B20" s="19">
        <f t="shared" si="2"/>
        <v>11</v>
      </c>
      <c r="C20" s="49" t="s">
        <v>21</v>
      </c>
      <c r="D20" s="50">
        <v>274000</v>
      </c>
      <c r="E20" s="51">
        <v>350000</v>
      </c>
      <c r="F20" s="51">
        <v>274000</v>
      </c>
      <c r="G20" s="29" t="s">
        <v>219</v>
      </c>
    </row>
    <row r="21" spans="1:7" ht="24" x14ac:dyDescent="0.2">
      <c r="A21" s="30"/>
      <c r="B21" s="19">
        <f t="shared" si="2"/>
        <v>12</v>
      </c>
      <c r="C21" s="49" t="s">
        <v>22</v>
      </c>
      <c r="D21" s="50">
        <v>108000</v>
      </c>
      <c r="E21" s="51">
        <v>150000</v>
      </c>
      <c r="F21" s="51">
        <v>108000</v>
      </c>
      <c r="G21" s="29" t="s">
        <v>220</v>
      </c>
    </row>
    <row r="22" spans="1:7" ht="24" x14ac:dyDescent="0.2">
      <c r="A22" s="30"/>
      <c r="B22" s="19">
        <f t="shared" si="2"/>
        <v>13</v>
      </c>
      <c r="C22" s="49" t="s">
        <v>23</v>
      </c>
      <c r="D22" s="50">
        <v>676000</v>
      </c>
      <c r="E22" s="51">
        <v>750000</v>
      </c>
      <c r="F22" s="51">
        <v>676000</v>
      </c>
      <c r="G22" s="29" t="s">
        <v>221</v>
      </c>
    </row>
    <row r="23" spans="1:7" ht="36" x14ac:dyDescent="0.2">
      <c r="A23" s="30"/>
      <c r="B23" s="19">
        <f t="shared" si="2"/>
        <v>14</v>
      </c>
      <c r="C23" s="49" t="s">
        <v>24</v>
      </c>
      <c r="D23" s="50">
        <v>150000</v>
      </c>
      <c r="E23" s="51">
        <v>175000</v>
      </c>
      <c r="F23" s="51">
        <v>150000</v>
      </c>
      <c r="G23" s="29" t="s">
        <v>222</v>
      </c>
    </row>
    <row r="24" spans="1:7" ht="24" x14ac:dyDescent="0.2">
      <c r="A24" s="30"/>
      <c r="B24" s="19">
        <f t="shared" si="2"/>
        <v>15</v>
      </c>
      <c r="C24" s="49" t="s">
        <v>25</v>
      </c>
      <c r="D24" s="50">
        <v>97000</v>
      </c>
      <c r="E24" s="51">
        <v>125000</v>
      </c>
      <c r="F24" s="51">
        <v>97000</v>
      </c>
      <c r="G24" s="29" t="s">
        <v>223</v>
      </c>
    </row>
    <row r="25" spans="1:7" x14ac:dyDescent="0.2">
      <c r="A25" s="30"/>
      <c r="B25" s="19"/>
      <c r="C25" s="33" t="s">
        <v>26</v>
      </c>
      <c r="D25" s="34">
        <f>SUM(D17:D24)</f>
        <v>3275000</v>
      </c>
      <c r="E25" s="34">
        <f t="shared" ref="E25:F25" si="3">SUM(E17:E24)</f>
        <v>4000000</v>
      </c>
      <c r="F25" s="34">
        <f t="shared" si="3"/>
        <v>3275000</v>
      </c>
      <c r="G25" s="36"/>
    </row>
    <row r="26" spans="1:7" x14ac:dyDescent="0.2">
      <c r="A26" s="30"/>
      <c r="B26" s="19"/>
      <c r="C26" s="33"/>
      <c r="D26" s="34"/>
      <c r="E26" s="34"/>
      <c r="F26" s="34"/>
      <c r="G26" s="36"/>
    </row>
    <row r="27" spans="1:7" ht="24" x14ac:dyDescent="0.2">
      <c r="A27" s="30"/>
      <c r="B27" s="19">
        <f>+B24+1</f>
        <v>16</v>
      </c>
      <c r="C27" s="49" t="s">
        <v>27</v>
      </c>
      <c r="D27" s="50">
        <v>245000</v>
      </c>
      <c r="E27" s="51">
        <v>400000</v>
      </c>
      <c r="F27" s="51">
        <v>245000</v>
      </c>
      <c r="G27" s="29" t="s">
        <v>224</v>
      </c>
    </row>
    <row r="28" spans="1:7" ht="24" x14ac:dyDescent="0.2">
      <c r="A28" s="30"/>
      <c r="B28" s="19">
        <f>+B27+1</f>
        <v>17</v>
      </c>
      <c r="C28" s="49" t="s">
        <v>28</v>
      </c>
      <c r="D28" s="50">
        <v>98000</v>
      </c>
      <c r="E28" s="51">
        <v>100000</v>
      </c>
      <c r="F28" s="51">
        <v>98000</v>
      </c>
      <c r="G28" s="29" t="s">
        <v>347</v>
      </c>
    </row>
    <row r="29" spans="1:7" ht="24" x14ac:dyDescent="0.2">
      <c r="A29" s="30"/>
      <c r="B29" s="19">
        <f t="shared" ref="B29:B30" si="4">+B28+1</f>
        <v>18</v>
      </c>
      <c r="C29" s="63" t="s">
        <v>29</v>
      </c>
      <c r="D29" s="50">
        <v>49000</v>
      </c>
      <c r="E29" s="51">
        <v>50000</v>
      </c>
      <c r="F29" s="51">
        <v>49000</v>
      </c>
      <c r="G29" s="29" t="s">
        <v>225</v>
      </c>
    </row>
    <row r="30" spans="1:7" ht="24" x14ac:dyDescent="0.2">
      <c r="A30" s="30"/>
      <c r="B30" s="19">
        <f t="shared" si="4"/>
        <v>19</v>
      </c>
      <c r="C30" s="49" t="s">
        <v>30</v>
      </c>
      <c r="D30" s="50">
        <v>49000</v>
      </c>
      <c r="E30" s="51">
        <v>60000</v>
      </c>
      <c r="F30" s="51">
        <v>49000</v>
      </c>
      <c r="G30" s="29" t="s">
        <v>226</v>
      </c>
    </row>
    <row r="31" spans="1:7" x14ac:dyDescent="0.2">
      <c r="A31" s="30"/>
      <c r="B31" s="19"/>
      <c r="C31" s="37" t="s">
        <v>31</v>
      </c>
      <c r="D31" s="34">
        <f>SUM(D27:D30)</f>
        <v>441000</v>
      </c>
      <c r="E31" s="34">
        <f>SUM(E27:E30)</f>
        <v>610000</v>
      </c>
      <c r="F31" s="34">
        <f>SUM(F27:F30)</f>
        <v>441000</v>
      </c>
      <c r="G31" s="64"/>
    </row>
    <row r="32" spans="1:7" x14ac:dyDescent="0.2">
      <c r="A32" s="30"/>
      <c r="B32" s="19"/>
      <c r="C32" s="33"/>
      <c r="D32" s="34"/>
      <c r="E32" s="35"/>
      <c r="F32" s="35"/>
      <c r="G32" s="36"/>
    </row>
    <row r="33" spans="1:7" ht="36.6" customHeight="1" x14ac:dyDescent="0.2">
      <c r="A33" s="30"/>
      <c r="B33" s="19">
        <f>+B30+1</f>
        <v>20</v>
      </c>
      <c r="C33" s="61" t="s">
        <v>32</v>
      </c>
      <c r="D33" s="51">
        <v>692000</v>
      </c>
      <c r="E33" s="51">
        <v>820000</v>
      </c>
      <c r="F33" s="51">
        <v>392000</v>
      </c>
      <c r="G33" s="29" t="s">
        <v>227</v>
      </c>
    </row>
    <row r="34" spans="1:7" ht="37.15" customHeight="1" x14ac:dyDescent="0.2">
      <c r="A34" s="30"/>
      <c r="B34" s="19">
        <f>+B33+1</f>
        <v>21</v>
      </c>
      <c r="C34" s="52" t="s">
        <v>33</v>
      </c>
      <c r="D34" s="50">
        <v>147000</v>
      </c>
      <c r="E34" s="51">
        <v>500000</v>
      </c>
      <c r="F34" s="51">
        <v>272000</v>
      </c>
      <c r="G34" s="29" t="s">
        <v>301</v>
      </c>
    </row>
    <row r="35" spans="1:7" x14ac:dyDescent="0.2">
      <c r="A35" s="30"/>
      <c r="B35" s="19"/>
      <c r="C35" s="37" t="s">
        <v>34</v>
      </c>
      <c r="D35" s="34">
        <f>SUM(D33:D34)</f>
        <v>839000</v>
      </c>
      <c r="E35" s="34">
        <f>SUM(E33:E34)</f>
        <v>1320000</v>
      </c>
      <c r="F35" s="35">
        <f>SUM(F33:F34)</f>
        <v>664000</v>
      </c>
      <c r="G35" s="36"/>
    </row>
    <row r="36" spans="1:7" x14ac:dyDescent="0.2">
      <c r="A36" s="30"/>
      <c r="B36" s="19"/>
      <c r="C36" s="33"/>
      <c r="D36" s="34"/>
      <c r="E36" s="35"/>
      <c r="F36" s="35"/>
      <c r="G36" s="36"/>
    </row>
    <row r="37" spans="1:7" ht="24" x14ac:dyDescent="0.2">
      <c r="A37" s="30"/>
      <c r="B37" s="19">
        <f>+B34+1</f>
        <v>22</v>
      </c>
      <c r="C37" s="49" t="s">
        <v>35</v>
      </c>
      <c r="D37" s="50">
        <v>152000</v>
      </c>
      <c r="E37" s="65">
        <v>600000</v>
      </c>
      <c r="F37" s="51">
        <v>152000</v>
      </c>
      <c r="G37" s="29" t="s">
        <v>228</v>
      </c>
    </row>
    <row r="38" spans="1:7" ht="36" x14ac:dyDescent="0.2">
      <c r="A38" s="30"/>
      <c r="B38" s="19">
        <f>+B37+1</f>
        <v>23</v>
      </c>
      <c r="C38" s="29" t="s">
        <v>36</v>
      </c>
      <c r="D38" s="49">
        <v>0</v>
      </c>
      <c r="E38" s="65">
        <v>100000</v>
      </c>
      <c r="F38" s="54">
        <v>0</v>
      </c>
      <c r="G38" s="29" t="s">
        <v>229</v>
      </c>
    </row>
    <row r="39" spans="1:7" x14ac:dyDescent="0.2">
      <c r="A39" s="30"/>
      <c r="B39" s="19"/>
      <c r="C39" s="66" t="s">
        <v>37</v>
      </c>
      <c r="D39" s="34">
        <f>SUM(D37:D38)</f>
        <v>152000</v>
      </c>
      <c r="E39" s="34">
        <f t="shared" ref="E39:F39" si="5">SUM(E37:E38)</f>
        <v>700000</v>
      </c>
      <c r="F39" s="34">
        <f t="shared" si="5"/>
        <v>152000</v>
      </c>
      <c r="G39" s="36"/>
    </row>
    <row r="40" spans="1:7" x14ac:dyDescent="0.2">
      <c r="A40" s="30"/>
      <c r="B40" s="19"/>
      <c r="C40" s="33"/>
      <c r="D40" s="34"/>
      <c r="E40" s="35"/>
      <c r="F40" s="35"/>
      <c r="G40" s="36"/>
    </row>
    <row r="41" spans="1:7" ht="24" x14ac:dyDescent="0.2">
      <c r="A41" s="30"/>
      <c r="B41" s="19">
        <f>+B38+1</f>
        <v>24</v>
      </c>
      <c r="C41" s="49" t="s">
        <v>38</v>
      </c>
      <c r="D41" s="50">
        <v>56000</v>
      </c>
      <c r="E41" s="51">
        <v>300000</v>
      </c>
      <c r="F41" s="51">
        <v>56000</v>
      </c>
      <c r="G41" s="62" t="s">
        <v>230</v>
      </c>
    </row>
    <row r="42" spans="1:7" ht="36" x14ac:dyDescent="0.2">
      <c r="A42" s="30"/>
      <c r="B42" s="19">
        <f>+B41+1</f>
        <v>25</v>
      </c>
      <c r="C42" s="49" t="s">
        <v>39</v>
      </c>
      <c r="D42" s="50">
        <v>39000</v>
      </c>
      <c r="E42" s="51">
        <v>70000</v>
      </c>
      <c r="F42" s="51">
        <v>39000</v>
      </c>
      <c r="G42" s="29" t="s">
        <v>231</v>
      </c>
    </row>
    <row r="43" spans="1:7" ht="24" x14ac:dyDescent="0.2">
      <c r="A43" s="30"/>
      <c r="B43" s="19">
        <f>+B42+1</f>
        <v>26</v>
      </c>
      <c r="C43" s="29" t="s">
        <v>40</v>
      </c>
      <c r="D43" s="50">
        <v>97000</v>
      </c>
      <c r="E43" s="51">
        <v>350000</v>
      </c>
      <c r="F43" s="51">
        <v>97000</v>
      </c>
      <c r="G43" s="29" t="s">
        <v>232</v>
      </c>
    </row>
    <row r="44" spans="1:7" ht="48" x14ac:dyDescent="0.2">
      <c r="A44" s="30"/>
      <c r="B44" s="19">
        <f t="shared" ref="B44:B46" si="6">+B43+1</f>
        <v>27</v>
      </c>
      <c r="C44" s="49" t="s">
        <v>41</v>
      </c>
      <c r="D44" s="49">
        <v>0</v>
      </c>
      <c r="E44" s="51">
        <v>300000</v>
      </c>
      <c r="F44" s="67">
        <v>0</v>
      </c>
      <c r="G44" s="52" t="s">
        <v>233</v>
      </c>
    </row>
    <row r="45" spans="1:7" ht="50.25" customHeight="1" x14ac:dyDescent="0.2">
      <c r="A45" s="30"/>
      <c r="B45" s="19">
        <f t="shared" si="6"/>
        <v>28</v>
      </c>
      <c r="C45" s="49" t="s">
        <v>42</v>
      </c>
      <c r="D45" s="49">
        <v>0</v>
      </c>
      <c r="E45" s="51">
        <v>85000</v>
      </c>
      <c r="F45" s="67">
        <v>0</v>
      </c>
      <c r="G45" s="52" t="s">
        <v>234</v>
      </c>
    </row>
    <row r="46" spans="1:7" ht="36" x14ac:dyDescent="0.2">
      <c r="A46" s="30"/>
      <c r="B46" s="19">
        <f t="shared" si="6"/>
        <v>29</v>
      </c>
      <c r="C46" s="49" t="s">
        <v>43</v>
      </c>
      <c r="D46" s="49">
        <v>0</v>
      </c>
      <c r="E46" s="51">
        <v>94650</v>
      </c>
      <c r="F46" s="67">
        <v>0</v>
      </c>
      <c r="G46" s="52" t="s">
        <v>235</v>
      </c>
    </row>
    <row r="47" spans="1:7" x14ac:dyDescent="0.2">
      <c r="A47" s="30"/>
      <c r="B47" s="19"/>
      <c r="C47" s="68" t="s">
        <v>44</v>
      </c>
      <c r="D47" s="34">
        <f>SUM(D41:D46)</f>
        <v>192000</v>
      </c>
      <c r="E47" s="34">
        <f t="shared" ref="E47:F47" si="7">SUM(E41:E46)</f>
        <v>1199650</v>
      </c>
      <c r="F47" s="34">
        <f t="shared" si="7"/>
        <v>192000</v>
      </c>
      <c r="G47" s="69"/>
    </row>
    <row r="48" spans="1:7" ht="24" x14ac:dyDescent="0.2">
      <c r="A48" s="30"/>
      <c r="B48" s="19">
        <f>+B46+1</f>
        <v>30</v>
      </c>
      <c r="C48" s="49" t="s">
        <v>45</v>
      </c>
      <c r="D48" s="50">
        <v>230000</v>
      </c>
      <c r="E48" s="51">
        <v>400000</v>
      </c>
      <c r="F48" s="51">
        <v>230000</v>
      </c>
      <c r="G48" s="69" t="s">
        <v>236</v>
      </c>
    </row>
    <row r="49" spans="1:7" x14ac:dyDescent="0.2">
      <c r="A49" s="30"/>
      <c r="B49" s="19"/>
      <c r="C49" s="33" t="s">
        <v>46</v>
      </c>
      <c r="D49" s="35">
        <f>+D47+D48</f>
        <v>422000</v>
      </c>
      <c r="E49" s="35">
        <f>+E47+E48</f>
        <v>1599650</v>
      </c>
      <c r="F49" s="35">
        <f>+F47+F48</f>
        <v>422000</v>
      </c>
      <c r="G49" s="69"/>
    </row>
    <row r="50" spans="1:7" x14ac:dyDescent="0.2">
      <c r="A50" s="30"/>
      <c r="B50" s="19"/>
      <c r="C50" s="33"/>
      <c r="D50" s="34"/>
      <c r="E50" s="35"/>
      <c r="F50" s="35"/>
      <c r="G50" s="36"/>
    </row>
    <row r="51" spans="1:7" ht="24" x14ac:dyDescent="0.2">
      <c r="A51" s="30"/>
      <c r="B51" s="19">
        <f>+B48+1</f>
        <v>31</v>
      </c>
      <c r="C51" s="49" t="s">
        <v>47</v>
      </c>
      <c r="D51" s="50">
        <v>142000</v>
      </c>
      <c r="E51" s="51">
        <v>200000</v>
      </c>
      <c r="F51" s="51">
        <v>142000</v>
      </c>
      <c r="G51" s="29" t="s">
        <v>237</v>
      </c>
    </row>
    <row r="52" spans="1:7" ht="48" x14ac:dyDescent="0.2">
      <c r="A52" s="30"/>
      <c r="B52" s="19">
        <f>+B51+1</f>
        <v>32</v>
      </c>
      <c r="C52" s="52" t="s">
        <v>337</v>
      </c>
      <c r="D52" s="50">
        <v>298000</v>
      </c>
      <c r="E52" s="51">
        <v>1850000</v>
      </c>
      <c r="F52" s="51">
        <v>298000</v>
      </c>
      <c r="G52" s="29" t="s">
        <v>238</v>
      </c>
    </row>
    <row r="53" spans="1:7" x14ac:dyDescent="0.2">
      <c r="A53" s="30"/>
      <c r="B53" s="19"/>
      <c r="C53" s="37" t="s">
        <v>48</v>
      </c>
      <c r="D53" s="34">
        <f>SUM(D51:D52)</f>
        <v>440000</v>
      </c>
      <c r="E53" s="34">
        <f t="shared" ref="E53:F53" si="8">SUM(E51:E52)</f>
        <v>2050000</v>
      </c>
      <c r="F53" s="34">
        <f t="shared" si="8"/>
        <v>440000</v>
      </c>
      <c r="G53" s="36"/>
    </row>
    <row r="54" spans="1:7" x14ac:dyDescent="0.2">
      <c r="A54" s="30"/>
      <c r="B54" s="19"/>
      <c r="C54" s="37"/>
      <c r="D54" s="34"/>
      <c r="E54" s="34"/>
      <c r="F54" s="34"/>
      <c r="G54" s="36"/>
    </row>
    <row r="55" spans="1:7" ht="48" x14ac:dyDescent="0.2">
      <c r="A55" s="30"/>
      <c r="B55" s="19">
        <f>+B52+1</f>
        <v>33</v>
      </c>
      <c r="C55" s="49" t="s">
        <v>49</v>
      </c>
      <c r="D55" s="50">
        <v>3920000</v>
      </c>
      <c r="E55" s="51">
        <v>4335000</v>
      </c>
      <c r="F55" s="51">
        <v>3920000</v>
      </c>
      <c r="G55" s="29" t="s">
        <v>339</v>
      </c>
    </row>
    <row r="56" spans="1:7" ht="24" x14ac:dyDescent="0.2">
      <c r="A56" s="30"/>
      <c r="B56" s="19">
        <f>+B55+1</f>
        <v>34</v>
      </c>
      <c r="C56" s="49" t="s">
        <v>50</v>
      </c>
      <c r="D56" s="50">
        <v>382000</v>
      </c>
      <c r="E56" s="51">
        <v>615000</v>
      </c>
      <c r="F56" s="51">
        <v>282000</v>
      </c>
      <c r="G56" s="29" t="s">
        <v>348</v>
      </c>
    </row>
    <row r="57" spans="1:7" ht="24" x14ac:dyDescent="0.2">
      <c r="A57" s="30"/>
      <c r="B57" s="19">
        <f t="shared" ref="B57:B58" si="9">+B56+1</f>
        <v>35</v>
      </c>
      <c r="C57" s="49" t="s">
        <v>51</v>
      </c>
      <c r="D57" s="50">
        <v>778000</v>
      </c>
      <c r="E57" s="51">
        <v>800000</v>
      </c>
      <c r="F57" s="51">
        <v>578000</v>
      </c>
      <c r="G57" s="29" t="s">
        <v>340</v>
      </c>
    </row>
    <row r="58" spans="1:7" ht="24" x14ac:dyDescent="0.2">
      <c r="A58" s="30"/>
      <c r="B58" s="19">
        <f t="shared" si="9"/>
        <v>36</v>
      </c>
      <c r="C58" s="49" t="s">
        <v>52</v>
      </c>
      <c r="D58" s="50">
        <v>1176000</v>
      </c>
      <c r="E58" s="51">
        <v>2000000</v>
      </c>
      <c r="F58" s="51">
        <v>1276000</v>
      </c>
      <c r="G58" s="29" t="s">
        <v>239</v>
      </c>
    </row>
    <row r="59" spans="1:7" x14ac:dyDescent="0.2">
      <c r="A59" s="30"/>
      <c r="B59" s="19"/>
      <c r="C59" s="33" t="s">
        <v>53</v>
      </c>
      <c r="D59" s="34">
        <f>SUM(D55:D58)</f>
        <v>6256000</v>
      </c>
      <c r="E59" s="34">
        <f>SUM(E55:E58)</f>
        <v>7750000</v>
      </c>
      <c r="F59" s="34">
        <f>SUM(F55:F58)</f>
        <v>6056000</v>
      </c>
      <c r="G59" s="29"/>
    </row>
    <row r="60" spans="1:7" x14ac:dyDescent="0.2">
      <c r="A60" s="30"/>
      <c r="B60" s="19"/>
      <c r="C60" s="37"/>
      <c r="D60" s="34"/>
      <c r="E60" s="34"/>
      <c r="F60" s="34"/>
      <c r="G60" s="36"/>
    </row>
    <row r="61" spans="1:7" ht="24" x14ac:dyDescent="0.2">
      <c r="A61" s="30"/>
      <c r="B61" s="19">
        <f>+B58+1</f>
        <v>37</v>
      </c>
      <c r="C61" s="49" t="s">
        <v>54</v>
      </c>
      <c r="D61" s="50">
        <v>181000</v>
      </c>
      <c r="E61" s="51">
        <v>200000</v>
      </c>
      <c r="F61" s="51">
        <v>181000</v>
      </c>
      <c r="G61" s="29" t="s">
        <v>240</v>
      </c>
    </row>
    <row r="62" spans="1:7" ht="24" x14ac:dyDescent="0.2">
      <c r="A62" s="30"/>
      <c r="B62" s="19">
        <f>+B61+1</f>
        <v>38</v>
      </c>
      <c r="C62" s="49" t="s">
        <v>55</v>
      </c>
      <c r="D62" s="50">
        <v>144000</v>
      </c>
      <c r="E62" s="51">
        <v>155000</v>
      </c>
      <c r="F62" s="51">
        <v>144000</v>
      </c>
      <c r="G62" s="29" t="s">
        <v>241</v>
      </c>
    </row>
    <row r="63" spans="1:7" x14ac:dyDescent="0.2">
      <c r="A63" s="30"/>
      <c r="B63" s="19"/>
      <c r="C63" s="33" t="s">
        <v>56</v>
      </c>
      <c r="D63" s="34">
        <f>SUM(D61:D62)</f>
        <v>325000</v>
      </c>
      <c r="E63" s="34">
        <f t="shared" ref="E63:F63" si="10">SUM(E61:E62)</f>
        <v>355000</v>
      </c>
      <c r="F63" s="34">
        <f t="shared" si="10"/>
        <v>325000</v>
      </c>
      <c r="G63" s="36"/>
    </row>
    <row r="64" spans="1:7" x14ac:dyDescent="0.2">
      <c r="A64" s="30"/>
      <c r="B64" s="19"/>
      <c r="C64" s="37"/>
      <c r="D64" s="34"/>
      <c r="E64" s="34"/>
      <c r="F64" s="34"/>
      <c r="G64" s="36"/>
    </row>
    <row r="65" spans="1:7" ht="36" x14ac:dyDescent="0.2">
      <c r="A65" s="30"/>
      <c r="B65" s="19">
        <f>+B62+1</f>
        <v>39</v>
      </c>
      <c r="C65" s="49" t="s">
        <v>57</v>
      </c>
      <c r="D65" s="50">
        <v>1540000</v>
      </c>
      <c r="E65" s="51">
        <v>1700000</v>
      </c>
      <c r="F65" s="51">
        <v>1540000</v>
      </c>
      <c r="G65" s="29" t="s">
        <v>242</v>
      </c>
    </row>
    <row r="66" spans="1:7" ht="36" x14ac:dyDescent="0.2">
      <c r="A66" s="30"/>
      <c r="B66" s="19">
        <f>+B65+1</f>
        <v>40</v>
      </c>
      <c r="C66" s="49" t="s">
        <v>58</v>
      </c>
      <c r="D66" s="70"/>
      <c r="E66" s="51">
        <v>300000</v>
      </c>
      <c r="F66" s="61">
        <v>0</v>
      </c>
      <c r="G66" s="29" t="s">
        <v>59</v>
      </c>
    </row>
    <row r="67" spans="1:7" x14ac:dyDescent="0.2">
      <c r="A67" s="30"/>
      <c r="B67" s="19"/>
      <c r="C67" s="33" t="s">
        <v>60</v>
      </c>
      <c r="D67" s="71">
        <f>SUM(D65:D66)</f>
        <v>1540000</v>
      </c>
      <c r="E67" s="71">
        <f t="shared" ref="E67:F67" si="11">SUM(E65:E66)</f>
        <v>2000000</v>
      </c>
      <c r="F67" s="71">
        <f t="shared" si="11"/>
        <v>1540000</v>
      </c>
      <c r="G67" s="36"/>
    </row>
    <row r="68" spans="1:7" x14ac:dyDescent="0.2">
      <c r="A68" s="30"/>
      <c r="B68" s="19"/>
      <c r="C68" s="37"/>
      <c r="D68" s="34"/>
      <c r="E68" s="34"/>
      <c r="F68" s="34"/>
      <c r="G68" s="36"/>
    </row>
    <row r="69" spans="1:7" x14ac:dyDescent="0.2">
      <c r="A69" s="30" t="s">
        <v>7</v>
      </c>
      <c r="B69" s="19"/>
      <c r="C69" s="37" t="s">
        <v>61</v>
      </c>
      <c r="D69" s="34"/>
      <c r="E69" s="34"/>
      <c r="F69" s="34"/>
      <c r="G69" s="36"/>
    </row>
    <row r="70" spans="1:7" ht="14.25" customHeight="1" x14ac:dyDescent="0.2">
      <c r="A70" s="30"/>
      <c r="B70" s="19">
        <f>+B66+1</f>
        <v>41</v>
      </c>
      <c r="C70" s="49" t="s">
        <v>62</v>
      </c>
      <c r="D70" s="50">
        <v>63000</v>
      </c>
      <c r="E70" s="51">
        <v>100000</v>
      </c>
      <c r="F70" s="51">
        <v>63000</v>
      </c>
      <c r="G70" s="62" t="s">
        <v>243</v>
      </c>
    </row>
    <row r="71" spans="1:7" ht="26.25" customHeight="1" x14ac:dyDescent="0.2">
      <c r="A71" s="30"/>
      <c r="B71" s="19">
        <f t="shared" si="0"/>
        <v>42</v>
      </c>
      <c r="C71" s="49" t="s">
        <v>63</v>
      </c>
      <c r="D71" s="49">
        <v>0</v>
      </c>
      <c r="E71" s="51">
        <v>65000</v>
      </c>
      <c r="F71" s="51">
        <v>25000</v>
      </c>
      <c r="G71" s="29" t="s">
        <v>244</v>
      </c>
    </row>
    <row r="72" spans="1:7" ht="27" customHeight="1" x14ac:dyDescent="0.2">
      <c r="A72" s="30"/>
      <c r="B72" s="19">
        <f t="shared" si="0"/>
        <v>43</v>
      </c>
      <c r="C72" s="49" t="s">
        <v>64</v>
      </c>
      <c r="D72" s="50">
        <v>93000</v>
      </c>
      <c r="E72" s="51">
        <v>750000</v>
      </c>
      <c r="F72" s="51">
        <v>93000</v>
      </c>
      <c r="G72" s="62" t="s">
        <v>245</v>
      </c>
    </row>
    <row r="73" spans="1:7" ht="36" x14ac:dyDescent="0.2">
      <c r="A73" s="30"/>
      <c r="B73" s="19">
        <f t="shared" si="0"/>
        <v>44</v>
      </c>
      <c r="C73" s="52" t="s">
        <v>65</v>
      </c>
      <c r="D73" s="50">
        <v>44000</v>
      </c>
      <c r="E73" s="51">
        <v>100000</v>
      </c>
      <c r="F73" s="51">
        <v>44000</v>
      </c>
      <c r="G73" s="29" t="s">
        <v>246</v>
      </c>
    </row>
    <row r="74" spans="1:7" ht="38.450000000000003" customHeight="1" x14ac:dyDescent="0.2">
      <c r="A74" s="30"/>
      <c r="B74" s="19">
        <f>+B73+1</f>
        <v>45</v>
      </c>
      <c r="C74" s="49" t="s">
        <v>66</v>
      </c>
      <c r="D74" s="70">
        <v>0</v>
      </c>
      <c r="E74" s="51">
        <v>435000</v>
      </c>
      <c r="F74" s="51">
        <v>70000</v>
      </c>
      <c r="G74" s="29" t="s">
        <v>341</v>
      </c>
    </row>
    <row r="75" spans="1:7" ht="24" x14ac:dyDescent="0.2">
      <c r="A75" s="30"/>
      <c r="B75" s="19">
        <f t="shared" si="0"/>
        <v>46</v>
      </c>
      <c r="C75" s="49" t="s">
        <v>67</v>
      </c>
      <c r="D75" s="50">
        <v>1960000</v>
      </c>
      <c r="E75" s="51">
        <v>2500000</v>
      </c>
      <c r="F75" s="51">
        <v>1960000</v>
      </c>
      <c r="G75" s="72" t="s">
        <v>247</v>
      </c>
    </row>
    <row r="76" spans="1:7" ht="24" x14ac:dyDescent="0.2">
      <c r="A76" s="30"/>
      <c r="B76" s="19">
        <f>+B75+1</f>
        <v>47</v>
      </c>
      <c r="C76" s="49" t="s">
        <v>68</v>
      </c>
      <c r="D76" s="50">
        <v>1600000</v>
      </c>
      <c r="E76" s="51">
        <v>2000000</v>
      </c>
      <c r="F76" s="51">
        <v>1600000</v>
      </c>
      <c r="G76" s="29" t="s">
        <v>248</v>
      </c>
    </row>
    <row r="77" spans="1:7" ht="15" customHeight="1" x14ac:dyDescent="0.2">
      <c r="A77" s="30"/>
      <c r="B77" s="19">
        <f t="shared" si="0"/>
        <v>48</v>
      </c>
      <c r="C77" s="49" t="s">
        <v>69</v>
      </c>
      <c r="D77" s="50">
        <v>430000</v>
      </c>
      <c r="E77" s="51">
        <v>600000</v>
      </c>
      <c r="F77" s="51">
        <v>430000</v>
      </c>
      <c r="G77" s="29" t="s">
        <v>249</v>
      </c>
    </row>
    <row r="78" spans="1:7" ht="24" x14ac:dyDescent="0.2">
      <c r="A78" s="30"/>
      <c r="B78" s="19">
        <f>+B77+1</f>
        <v>49</v>
      </c>
      <c r="C78" s="49" t="s">
        <v>70</v>
      </c>
      <c r="D78" s="50">
        <v>83000</v>
      </c>
      <c r="E78" s="51">
        <v>200000</v>
      </c>
      <c r="F78" s="51">
        <v>83000</v>
      </c>
      <c r="G78" s="29" t="s">
        <v>250</v>
      </c>
    </row>
    <row r="79" spans="1:7" ht="24" x14ac:dyDescent="0.2">
      <c r="A79" s="30"/>
      <c r="B79" s="19">
        <f>+B78+1</f>
        <v>50</v>
      </c>
      <c r="C79" s="61" t="s">
        <v>71</v>
      </c>
      <c r="D79" s="50">
        <v>333000</v>
      </c>
      <c r="E79" s="51">
        <v>1500000</v>
      </c>
      <c r="F79" s="51">
        <v>402000</v>
      </c>
      <c r="G79" s="29" t="s">
        <v>251</v>
      </c>
    </row>
    <row r="80" spans="1:7" ht="24" x14ac:dyDescent="0.2">
      <c r="A80" s="30"/>
      <c r="B80" s="19">
        <f>+B79+1</f>
        <v>51</v>
      </c>
      <c r="C80" s="49" t="s">
        <v>72</v>
      </c>
      <c r="D80" s="50">
        <v>1156000</v>
      </c>
      <c r="E80" s="51">
        <v>1300000</v>
      </c>
      <c r="F80" s="51">
        <v>1156000</v>
      </c>
      <c r="G80" s="36" t="s">
        <v>252</v>
      </c>
    </row>
    <row r="81" spans="1:7" ht="24" x14ac:dyDescent="0.2">
      <c r="B81" s="19">
        <f t="shared" ref="B81:B93" si="12">+B80+1</f>
        <v>52</v>
      </c>
      <c r="C81" s="49" t="s">
        <v>73</v>
      </c>
      <c r="D81" s="50">
        <v>353000</v>
      </c>
      <c r="E81" s="51">
        <v>400000</v>
      </c>
      <c r="F81" s="51">
        <v>353000</v>
      </c>
      <c r="G81" s="29" t="s">
        <v>253</v>
      </c>
    </row>
    <row r="82" spans="1:7" ht="24" x14ac:dyDescent="0.2">
      <c r="B82" s="19">
        <f t="shared" si="12"/>
        <v>53</v>
      </c>
      <c r="C82" s="52" t="s">
        <v>74</v>
      </c>
      <c r="D82" s="49">
        <v>0</v>
      </c>
      <c r="E82" s="51">
        <v>390000</v>
      </c>
      <c r="F82" s="51">
        <v>89000</v>
      </c>
      <c r="G82" s="29" t="s">
        <v>303</v>
      </c>
    </row>
    <row r="83" spans="1:7" ht="24" x14ac:dyDescent="0.2">
      <c r="B83" s="19">
        <f t="shared" si="12"/>
        <v>54</v>
      </c>
      <c r="C83" s="49" t="s">
        <v>75</v>
      </c>
      <c r="D83" s="50">
        <v>10000</v>
      </c>
      <c r="E83" s="51">
        <v>10000</v>
      </c>
      <c r="F83" s="51">
        <v>10000</v>
      </c>
      <c r="G83" s="29" t="s">
        <v>304</v>
      </c>
    </row>
    <row r="84" spans="1:7" ht="24" x14ac:dyDescent="0.2">
      <c r="B84" s="19">
        <f t="shared" si="12"/>
        <v>55</v>
      </c>
      <c r="C84" s="49" t="s">
        <v>76</v>
      </c>
      <c r="D84" s="50">
        <v>97000</v>
      </c>
      <c r="E84" s="51">
        <v>100000</v>
      </c>
      <c r="F84" s="51">
        <v>97000</v>
      </c>
      <c r="G84" s="29" t="s">
        <v>305</v>
      </c>
    </row>
    <row r="85" spans="1:7" ht="24" x14ac:dyDescent="0.2">
      <c r="B85" s="19">
        <f t="shared" si="12"/>
        <v>56</v>
      </c>
      <c r="C85" s="49" t="s">
        <v>77</v>
      </c>
      <c r="D85" s="50">
        <v>39000</v>
      </c>
      <c r="E85" s="51">
        <v>80000</v>
      </c>
      <c r="F85" s="51">
        <v>39000</v>
      </c>
      <c r="G85" s="29" t="s">
        <v>306</v>
      </c>
    </row>
    <row r="86" spans="1:7" ht="36" x14ac:dyDescent="0.2">
      <c r="B86" s="19">
        <f t="shared" si="12"/>
        <v>57</v>
      </c>
      <c r="C86" s="49" t="s">
        <v>78</v>
      </c>
      <c r="D86" s="49">
        <v>0</v>
      </c>
      <c r="E86" s="51">
        <v>100000</v>
      </c>
      <c r="F86" s="54">
        <v>0</v>
      </c>
      <c r="G86" s="29" t="s">
        <v>307</v>
      </c>
    </row>
    <row r="87" spans="1:7" ht="24" x14ac:dyDescent="0.2">
      <c r="B87" s="19">
        <f t="shared" si="12"/>
        <v>58</v>
      </c>
      <c r="C87" s="49" t="s">
        <v>79</v>
      </c>
      <c r="D87" s="50">
        <v>10000</v>
      </c>
      <c r="E87" s="51">
        <v>180000</v>
      </c>
      <c r="F87" s="51">
        <v>10000</v>
      </c>
      <c r="G87" s="29" t="s">
        <v>308</v>
      </c>
    </row>
    <row r="88" spans="1:7" x14ac:dyDescent="0.2">
      <c r="B88" s="19">
        <f t="shared" si="12"/>
        <v>59</v>
      </c>
      <c r="C88" s="49" t="s">
        <v>80</v>
      </c>
      <c r="D88" s="50">
        <v>140000</v>
      </c>
      <c r="E88" s="51">
        <v>150000</v>
      </c>
      <c r="F88" s="51">
        <v>140000</v>
      </c>
      <c r="G88" s="29" t="s">
        <v>309</v>
      </c>
    </row>
    <row r="89" spans="1:7" ht="24" x14ac:dyDescent="0.2">
      <c r="B89" s="19">
        <f t="shared" si="12"/>
        <v>60</v>
      </c>
      <c r="C89" s="49" t="s">
        <v>81</v>
      </c>
      <c r="D89" s="50">
        <v>273000</v>
      </c>
      <c r="E89" s="51">
        <v>535450</v>
      </c>
      <c r="F89" s="51">
        <v>273000</v>
      </c>
      <c r="G89" s="52" t="s">
        <v>310</v>
      </c>
    </row>
    <row r="90" spans="1:7" ht="24" x14ac:dyDescent="0.2">
      <c r="B90" s="19">
        <f t="shared" si="12"/>
        <v>61</v>
      </c>
      <c r="C90" s="49" t="s">
        <v>82</v>
      </c>
      <c r="D90" s="50">
        <v>166000</v>
      </c>
      <c r="E90" s="51">
        <v>430488</v>
      </c>
      <c r="F90" s="51">
        <v>166000</v>
      </c>
      <c r="G90" s="29" t="s">
        <v>311</v>
      </c>
    </row>
    <row r="91" spans="1:7" ht="36" x14ac:dyDescent="0.2">
      <c r="B91" s="19">
        <f>+B90+1</f>
        <v>62</v>
      </c>
      <c r="C91" s="49" t="s">
        <v>83</v>
      </c>
      <c r="D91" s="50">
        <v>705000</v>
      </c>
      <c r="E91" s="51">
        <v>1284465</v>
      </c>
      <c r="F91" s="51">
        <v>705000</v>
      </c>
      <c r="G91" s="36" t="s">
        <v>254</v>
      </c>
    </row>
    <row r="92" spans="1:7" ht="24" x14ac:dyDescent="0.2">
      <c r="B92" s="19">
        <f t="shared" si="12"/>
        <v>63</v>
      </c>
      <c r="C92" s="49" t="s">
        <v>84</v>
      </c>
      <c r="D92" s="50">
        <v>10000</v>
      </c>
      <c r="E92" s="51">
        <v>10000</v>
      </c>
      <c r="F92" s="51">
        <v>10000</v>
      </c>
      <c r="G92" s="29" t="s">
        <v>342</v>
      </c>
    </row>
    <row r="93" spans="1:7" ht="51" customHeight="1" x14ac:dyDescent="0.2">
      <c r="B93" s="19">
        <f t="shared" si="12"/>
        <v>64</v>
      </c>
      <c r="C93" s="49" t="s">
        <v>85</v>
      </c>
      <c r="D93" s="50">
        <v>293000</v>
      </c>
      <c r="E93" s="51">
        <v>300000</v>
      </c>
      <c r="F93" s="51">
        <v>293000</v>
      </c>
      <c r="G93" s="29" t="s">
        <v>255</v>
      </c>
    </row>
    <row r="94" spans="1:7" ht="12" customHeight="1" x14ac:dyDescent="0.2">
      <c r="B94" s="19"/>
      <c r="C94" s="49"/>
      <c r="D94" s="50"/>
      <c r="E94" s="51"/>
      <c r="F94" s="51"/>
      <c r="G94" s="29"/>
    </row>
    <row r="95" spans="1:7" ht="12" customHeight="1" x14ac:dyDescent="0.2">
      <c r="A95" s="2" t="s">
        <v>7</v>
      </c>
      <c r="B95" s="48"/>
      <c r="C95" s="33" t="s">
        <v>86</v>
      </c>
      <c r="D95" s="50"/>
      <c r="E95" s="51"/>
      <c r="F95" s="51"/>
      <c r="G95" s="29"/>
    </row>
    <row r="96" spans="1:7" ht="37.9" customHeight="1" x14ac:dyDescent="0.2">
      <c r="B96" s="48">
        <f>+B93+1</f>
        <v>65</v>
      </c>
      <c r="C96" s="49" t="s">
        <v>87</v>
      </c>
      <c r="D96" s="50">
        <v>147000</v>
      </c>
      <c r="E96" s="51">
        <v>150000</v>
      </c>
      <c r="F96" s="51">
        <v>150000</v>
      </c>
      <c r="G96" s="29" t="s">
        <v>256</v>
      </c>
    </row>
    <row r="97" spans="1:7" ht="12" customHeight="1" x14ac:dyDescent="0.2">
      <c r="B97" s="19"/>
      <c r="C97" s="19"/>
      <c r="D97" s="3"/>
      <c r="E97" s="5"/>
      <c r="F97" s="5"/>
      <c r="G97" s="5"/>
    </row>
    <row r="98" spans="1:7" ht="12" customHeight="1" x14ac:dyDescent="0.2">
      <c r="A98" s="2" t="s">
        <v>7</v>
      </c>
      <c r="B98" s="19"/>
      <c r="C98" s="44" t="s">
        <v>88</v>
      </c>
      <c r="D98" s="3"/>
      <c r="E98" s="5"/>
      <c r="F98" s="5"/>
      <c r="G98" s="5"/>
    </row>
    <row r="99" spans="1:7" ht="29.45" customHeight="1" x14ac:dyDescent="0.2">
      <c r="B99" s="19">
        <f>+B96+1</f>
        <v>66</v>
      </c>
      <c r="C99" s="49" t="s">
        <v>89</v>
      </c>
      <c r="D99" s="50">
        <v>421000</v>
      </c>
      <c r="E99" s="51">
        <v>421000</v>
      </c>
      <c r="F99" s="51">
        <v>421000</v>
      </c>
      <c r="G99" s="29" t="s">
        <v>257</v>
      </c>
    </row>
    <row r="100" spans="1:7" x14ac:dyDescent="0.2">
      <c r="A100" s="2" t="s">
        <v>7</v>
      </c>
      <c r="B100" s="19"/>
      <c r="C100" s="27" t="s">
        <v>90</v>
      </c>
      <c r="D100" s="28">
        <f>SUM(D70:D99)+D11+D15+D25+D31+D35+D39+D49+D53+D59+D63+D67</f>
        <v>22662000</v>
      </c>
      <c r="E100" s="28">
        <f>SUM(E70:E99)+E11+E15+E25+E31+E35+E39+E49+E53+E59+E63+E67</f>
        <v>36898053</v>
      </c>
      <c r="F100" s="28">
        <f>SUM(F70:F99)+F11+F15+F25+F31+F35+F39+F49+F53+F59+F63+F67</f>
        <v>22594000</v>
      </c>
      <c r="G100" s="24"/>
    </row>
    <row r="101" spans="1:7" x14ac:dyDescent="0.2">
      <c r="B101" s="19"/>
      <c r="C101" s="25"/>
      <c r="D101" s="26"/>
      <c r="E101" s="26"/>
      <c r="F101" s="26"/>
      <c r="G101" s="16"/>
    </row>
    <row r="102" spans="1:7" x14ac:dyDescent="0.2">
      <c r="A102" s="2" t="s">
        <v>5</v>
      </c>
      <c r="B102" s="19"/>
      <c r="C102" s="27" t="s">
        <v>91</v>
      </c>
      <c r="D102" s="26"/>
      <c r="E102" s="26"/>
      <c r="F102" s="26"/>
      <c r="G102" s="16"/>
    </row>
    <row r="103" spans="1:7" ht="36" x14ac:dyDescent="0.2">
      <c r="B103" s="19">
        <f>+B99+1</f>
        <v>67</v>
      </c>
      <c r="C103" s="38" t="s">
        <v>92</v>
      </c>
      <c r="D103" s="53">
        <v>5746000</v>
      </c>
      <c r="E103" s="53">
        <v>5746000</v>
      </c>
      <c r="F103" s="53">
        <v>5746000</v>
      </c>
      <c r="G103" s="16" t="s">
        <v>258</v>
      </c>
    </row>
    <row r="104" spans="1:7" x14ac:dyDescent="0.2">
      <c r="B104" s="19"/>
      <c r="D104" s="5"/>
      <c r="E104" s="5"/>
      <c r="F104" s="5"/>
      <c r="G104" s="4"/>
    </row>
    <row r="105" spans="1:7" x14ac:dyDescent="0.2">
      <c r="A105" s="2" t="s">
        <v>5</v>
      </c>
      <c r="B105" s="19"/>
      <c r="C105" s="23" t="s">
        <v>93</v>
      </c>
      <c r="D105" s="5"/>
      <c r="E105" s="5"/>
      <c r="F105" s="5"/>
      <c r="G105" s="4"/>
    </row>
    <row r="106" spans="1:7" ht="24" x14ac:dyDescent="0.2">
      <c r="B106" s="19">
        <f>+B103+1</f>
        <v>68</v>
      </c>
      <c r="C106" s="19" t="s">
        <v>94</v>
      </c>
      <c r="D106" s="42">
        <v>8250000</v>
      </c>
      <c r="E106" s="22"/>
      <c r="F106" s="43">
        <f>D106</f>
        <v>8250000</v>
      </c>
      <c r="G106" s="11" t="s">
        <v>259</v>
      </c>
    </row>
    <row r="107" spans="1:7" ht="24" x14ac:dyDescent="0.2">
      <c r="B107" s="19">
        <f>+B106+1</f>
        <v>69</v>
      </c>
      <c r="C107" s="19" t="s">
        <v>95</v>
      </c>
      <c r="D107" s="22">
        <v>4375000</v>
      </c>
      <c r="E107" s="22"/>
      <c r="F107" s="22">
        <v>3375000</v>
      </c>
      <c r="G107" s="11" t="s">
        <v>260</v>
      </c>
    </row>
    <row r="108" spans="1:7" x14ac:dyDescent="0.2">
      <c r="B108" s="19">
        <f t="shared" ref="B108:B112" si="13">+B107+1</f>
        <v>70</v>
      </c>
      <c r="C108" s="19" t="s">
        <v>96</v>
      </c>
      <c r="D108" s="22">
        <v>682000</v>
      </c>
      <c r="E108" s="22"/>
      <c r="F108" s="43">
        <v>682000</v>
      </c>
      <c r="G108" s="4" t="s">
        <v>261</v>
      </c>
    </row>
    <row r="109" spans="1:7" ht="36" x14ac:dyDescent="0.2">
      <c r="B109" s="19">
        <f t="shared" si="13"/>
        <v>71</v>
      </c>
      <c r="C109" s="19" t="s">
        <v>97</v>
      </c>
      <c r="D109" s="22">
        <v>1881000</v>
      </c>
      <c r="E109" s="22"/>
      <c r="F109" s="42">
        <v>2166000</v>
      </c>
      <c r="G109" s="11" t="s">
        <v>262</v>
      </c>
    </row>
    <row r="110" spans="1:7" ht="36" x14ac:dyDescent="0.2">
      <c r="B110" s="19">
        <f t="shared" si="13"/>
        <v>72</v>
      </c>
      <c r="C110" s="19" t="s">
        <v>98</v>
      </c>
      <c r="D110" s="22">
        <v>1881000</v>
      </c>
      <c r="E110" s="22"/>
      <c r="F110" s="42">
        <v>2166000</v>
      </c>
      <c r="G110" s="11" t="s">
        <v>263</v>
      </c>
    </row>
    <row r="111" spans="1:7" ht="36.75" customHeight="1" x14ac:dyDescent="0.2">
      <c r="B111" s="19">
        <f t="shared" si="13"/>
        <v>73</v>
      </c>
      <c r="C111" s="19" t="s">
        <v>99</v>
      </c>
      <c r="D111" s="22">
        <v>775000</v>
      </c>
      <c r="E111" s="22"/>
      <c r="F111" s="42">
        <v>878000</v>
      </c>
      <c r="G111" s="12" t="s">
        <v>264</v>
      </c>
    </row>
    <row r="112" spans="1:7" ht="12" customHeight="1" x14ac:dyDescent="0.2">
      <c r="B112" s="19">
        <f t="shared" si="13"/>
        <v>74</v>
      </c>
      <c r="C112" s="19" t="s">
        <v>100</v>
      </c>
      <c r="D112" s="22">
        <v>900000</v>
      </c>
      <c r="E112" s="22"/>
      <c r="F112" s="42">
        <v>900000</v>
      </c>
      <c r="G112" s="12" t="s">
        <v>267</v>
      </c>
    </row>
    <row r="113" spans="1:7" x14ac:dyDescent="0.2">
      <c r="B113" s="19">
        <f t="shared" ref="B113:B120" si="14">+B112+1</f>
        <v>75</v>
      </c>
      <c r="C113" s="19" t="s">
        <v>101</v>
      </c>
      <c r="D113" s="22">
        <v>1500000</v>
      </c>
      <c r="E113" s="22"/>
      <c r="F113" s="22">
        <v>1500000</v>
      </c>
      <c r="G113" s="11" t="s">
        <v>265</v>
      </c>
    </row>
    <row r="114" spans="1:7" ht="38.25" customHeight="1" x14ac:dyDescent="0.2">
      <c r="B114" s="19">
        <f t="shared" si="14"/>
        <v>76</v>
      </c>
      <c r="C114" s="19" t="s">
        <v>102</v>
      </c>
      <c r="D114" s="22">
        <v>1000000</v>
      </c>
      <c r="E114" s="22"/>
      <c r="F114" s="42">
        <v>1000000</v>
      </c>
      <c r="G114" s="12" t="s">
        <v>266</v>
      </c>
    </row>
    <row r="115" spans="1:7" ht="25.9" customHeight="1" x14ac:dyDescent="0.2">
      <c r="B115" s="19">
        <f t="shared" si="14"/>
        <v>77</v>
      </c>
      <c r="C115" s="19" t="s">
        <v>103</v>
      </c>
      <c r="D115" s="22">
        <v>300000</v>
      </c>
      <c r="E115" s="22"/>
      <c r="F115" s="22">
        <v>300000</v>
      </c>
      <c r="G115" s="12" t="s">
        <v>268</v>
      </c>
    </row>
    <row r="116" spans="1:7" ht="24" x14ac:dyDescent="0.2">
      <c r="B116" s="19">
        <f t="shared" si="14"/>
        <v>78</v>
      </c>
      <c r="C116" s="19" t="s">
        <v>104</v>
      </c>
      <c r="D116" s="22">
        <v>1032000</v>
      </c>
      <c r="E116" s="22"/>
      <c r="F116" s="22">
        <v>1032000</v>
      </c>
      <c r="G116" s="11" t="s">
        <v>269</v>
      </c>
    </row>
    <row r="117" spans="1:7" x14ac:dyDescent="0.2">
      <c r="B117" s="19">
        <f t="shared" si="14"/>
        <v>79</v>
      </c>
      <c r="C117" s="19" t="s">
        <v>105</v>
      </c>
      <c r="D117" s="22">
        <v>700000</v>
      </c>
      <c r="E117" s="22"/>
      <c r="F117" s="22">
        <v>700000</v>
      </c>
      <c r="G117" s="11" t="s">
        <v>270</v>
      </c>
    </row>
    <row r="118" spans="1:7" ht="24" x14ac:dyDescent="0.2">
      <c r="B118" s="19">
        <f t="shared" si="14"/>
        <v>80</v>
      </c>
      <c r="C118" s="19" t="s">
        <v>106</v>
      </c>
      <c r="D118" s="22">
        <v>400000</v>
      </c>
      <c r="E118" s="22"/>
      <c r="F118" s="43">
        <v>400000</v>
      </c>
      <c r="G118" s="11" t="s">
        <v>271</v>
      </c>
    </row>
    <row r="119" spans="1:7" ht="24" x14ac:dyDescent="0.2">
      <c r="B119" s="19">
        <f t="shared" si="14"/>
        <v>81</v>
      </c>
      <c r="C119" s="19" t="s">
        <v>107</v>
      </c>
      <c r="D119" s="22">
        <v>500000</v>
      </c>
      <c r="E119" s="22"/>
      <c r="F119" s="42">
        <v>500000</v>
      </c>
      <c r="G119" s="11" t="s">
        <v>272</v>
      </c>
    </row>
    <row r="120" spans="1:7" ht="13.9" customHeight="1" x14ac:dyDescent="0.2">
      <c r="B120" s="19">
        <f t="shared" si="14"/>
        <v>82</v>
      </c>
      <c r="C120" s="19" t="s">
        <v>108</v>
      </c>
      <c r="D120" s="22">
        <v>0</v>
      </c>
      <c r="E120" s="22">
        <v>750000</v>
      </c>
      <c r="F120" s="42">
        <v>750000</v>
      </c>
      <c r="G120" s="12" t="s">
        <v>273</v>
      </c>
    </row>
    <row r="121" spans="1:7" x14ac:dyDescent="0.2">
      <c r="A121" s="2" t="s">
        <v>7</v>
      </c>
      <c r="B121" s="19"/>
      <c r="C121" s="44" t="s">
        <v>109</v>
      </c>
      <c r="D121" s="45">
        <f>SUM(D106:D120)</f>
        <v>24176000</v>
      </c>
      <c r="E121" s="45"/>
      <c r="F121" s="45">
        <f>SUM(F106:F120)</f>
        <v>24599000</v>
      </c>
      <c r="G121" s="4"/>
    </row>
    <row r="122" spans="1:7" x14ac:dyDescent="0.2">
      <c r="B122" s="19"/>
      <c r="D122" s="45"/>
      <c r="E122" s="5"/>
      <c r="F122" s="5"/>
      <c r="G122" s="4"/>
    </row>
    <row r="123" spans="1:7" x14ac:dyDescent="0.2">
      <c r="A123" s="2" t="s">
        <v>5</v>
      </c>
      <c r="B123" s="48"/>
      <c r="C123" s="44" t="s">
        <v>110</v>
      </c>
      <c r="D123" s="5"/>
      <c r="E123" s="5"/>
      <c r="F123" s="5"/>
      <c r="G123" s="4"/>
    </row>
    <row r="124" spans="1:7" x14ac:dyDescent="0.2">
      <c r="A124" s="2" t="s">
        <v>7</v>
      </c>
      <c r="B124" s="19"/>
      <c r="C124" s="19" t="s">
        <v>111</v>
      </c>
      <c r="D124" s="5"/>
      <c r="E124" s="5"/>
      <c r="F124" s="5"/>
      <c r="G124" s="4"/>
    </row>
    <row r="125" spans="1:7" x14ac:dyDescent="0.2">
      <c r="B125" s="19"/>
      <c r="C125" s="78" t="s">
        <v>112</v>
      </c>
      <c r="D125" s="5"/>
      <c r="E125" s="5"/>
      <c r="F125" s="5"/>
      <c r="G125" s="4"/>
    </row>
    <row r="126" spans="1:7" ht="50.25" customHeight="1" x14ac:dyDescent="0.2">
      <c r="B126" s="19">
        <f>+B120+1</f>
        <v>83</v>
      </c>
      <c r="C126" s="19" t="s">
        <v>113</v>
      </c>
      <c r="D126" s="22">
        <v>26445000</v>
      </c>
      <c r="E126" s="22">
        <v>23881000</v>
      </c>
      <c r="F126" s="22">
        <v>26161000</v>
      </c>
      <c r="G126" s="12" t="s">
        <v>274</v>
      </c>
    </row>
    <row r="127" spans="1:7" ht="48" x14ac:dyDescent="0.2">
      <c r="B127" s="19">
        <f>+B126+1</f>
        <v>84</v>
      </c>
      <c r="C127" s="19" t="s">
        <v>114</v>
      </c>
      <c r="D127" s="22">
        <v>20448000</v>
      </c>
      <c r="E127" s="22">
        <v>20558000</v>
      </c>
      <c r="F127" s="22">
        <v>19818000</v>
      </c>
      <c r="G127" s="13" t="s">
        <v>275</v>
      </c>
    </row>
    <row r="128" spans="1:7" ht="24" x14ac:dyDescent="0.2">
      <c r="B128" s="19">
        <f>+B127+1</f>
        <v>85</v>
      </c>
      <c r="C128" s="19" t="s">
        <v>115</v>
      </c>
      <c r="D128" s="22">
        <v>26629000</v>
      </c>
      <c r="E128" s="43">
        <v>27779000</v>
      </c>
      <c r="F128" s="22">
        <v>25868000</v>
      </c>
      <c r="G128" s="12" t="s">
        <v>338</v>
      </c>
    </row>
    <row r="129" spans="2:7" x14ac:dyDescent="0.2">
      <c r="B129" s="19"/>
      <c r="D129" s="5"/>
      <c r="E129" s="5"/>
      <c r="F129" s="5"/>
      <c r="G129" s="4"/>
    </row>
    <row r="130" spans="2:7" x14ac:dyDescent="0.2">
      <c r="B130" s="19"/>
      <c r="C130" s="78" t="s">
        <v>116</v>
      </c>
      <c r="D130" s="5"/>
      <c r="E130" s="5"/>
      <c r="F130" s="5"/>
      <c r="G130" s="4"/>
    </row>
    <row r="131" spans="2:7" ht="27" customHeight="1" x14ac:dyDescent="0.2">
      <c r="B131" s="19">
        <f>+B128+1</f>
        <v>86</v>
      </c>
      <c r="C131" s="19" t="s">
        <v>117</v>
      </c>
      <c r="D131" s="56">
        <v>4637000</v>
      </c>
      <c r="E131" s="56"/>
      <c r="F131" s="56">
        <f>ROUND(+((D131-2600000)*1.013)+2600000+(3131000*1.013)-150000,-3)+75000</f>
        <v>7760000</v>
      </c>
      <c r="G131" s="12" t="s">
        <v>118</v>
      </c>
    </row>
    <row r="132" spans="2:7" ht="24" x14ac:dyDescent="0.2">
      <c r="B132" s="19">
        <f>+B131+1</f>
        <v>87</v>
      </c>
      <c r="C132" s="19" t="s">
        <v>119</v>
      </c>
      <c r="D132" s="56">
        <v>2770000</v>
      </c>
      <c r="E132" s="56">
        <v>2870000</v>
      </c>
      <c r="F132" s="56">
        <f>ROUND((+D132-166200),-3)</f>
        <v>2604000</v>
      </c>
      <c r="G132" s="74" t="s">
        <v>276</v>
      </c>
    </row>
    <row r="133" spans="2:7" ht="36" x14ac:dyDescent="0.2">
      <c r="B133" s="19">
        <f>+B132+1</f>
        <v>88</v>
      </c>
      <c r="C133" s="48" t="s">
        <v>120</v>
      </c>
      <c r="D133" s="56">
        <v>770000</v>
      </c>
      <c r="E133" s="56">
        <v>800000</v>
      </c>
      <c r="F133" s="56">
        <f>ROUND(+D133*0.965,-3)</f>
        <v>743000</v>
      </c>
      <c r="G133" s="12" t="s">
        <v>277</v>
      </c>
    </row>
    <row r="134" spans="2:7" ht="24" x14ac:dyDescent="0.2">
      <c r="B134" s="19">
        <f>+B133+1</f>
        <v>89</v>
      </c>
      <c r="C134" s="19" t="s">
        <v>121</v>
      </c>
      <c r="D134" s="56">
        <v>2778000</v>
      </c>
      <c r="E134" s="56">
        <v>3316600</v>
      </c>
      <c r="F134" s="56">
        <f>ROUND(+D134*0.965,-3)</f>
        <v>2681000</v>
      </c>
      <c r="G134" s="12" t="s">
        <v>278</v>
      </c>
    </row>
    <row r="135" spans="2:7" x14ac:dyDescent="0.2">
      <c r="B135" s="19"/>
      <c r="D135" s="5"/>
      <c r="E135" s="5"/>
      <c r="F135" s="5"/>
      <c r="G135" s="4"/>
    </row>
    <row r="136" spans="2:7" x14ac:dyDescent="0.2">
      <c r="B136" s="19"/>
      <c r="C136" s="78" t="s">
        <v>122</v>
      </c>
      <c r="D136" s="5"/>
      <c r="E136" s="5"/>
      <c r="F136" s="5"/>
      <c r="G136" s="4"/>
    </row>
    <row r="137" spans="2:7" ht="24" x14ac:dyDescent="0.2">
      <c r="B137" s="19">
        <f>+B134+1</f>
        <v>90</v>
      </c>
      <c r="C137" s="19" t="s">
        <v>123</v>
      </c>
      <c r="D137" s="22">
        <v>145000</v>
      </c>
      <c r="E137" s="22">
        <v>200000</v>
      </c>
      <c r="F137" s="22">
        <f>ROUND(+D137*0.965,-3)</f>
        <v>140000</v>
      </c>
      <c r="G137" s="11" t="s">
        <v>343</v>
      </c>
    </row>
    <row r="138" spans="2:7" ht="24" x14ac:dyDescent="0.2">
      <c r="B138" s="19">
        <f>+B137+1</f>
        <v>91</v>
      </c>
      <c r="C138" s="19" t="s">
        <v>124</v>
      </c>
      <c r="D138" s="22">
        <v>2123000</v>
      </c>
      <c r="E138" s="22">
        <v>2200000</v>
      </c>
      <c r="F138" s="22">
        <f t="shared" ref="F138:F145" si="15">ROUND(+D138*0.965,-3)</f>
        <v>2049000</v>
      </c>
      <c r="G138" s="11" t="s">
        <v>279</v>
      </c>
    </row>
    <row r="139" spans="2:7" ht="24" x14ac:dyDescent="0.2">
      <c r="B139" s="19">
        <f t="shared" ref="B139:B147" si="16">+B138+1</f>
        <v>92</v>
      </c>
      <c r="C139" s="19" t="s">
        <v>125</v>
      </c>
      <c r="D139" s="22">
        <v>904000</v>
      </c>
      <c r="E139" s="22">
        <v>1536000</v>
      </c>
      <c r="F139" s="22">
        <f t="shared" si="15"/>
        <v>872000</v>
      </c>
      <c r="G139" s="11" t="s">
        <v>280</v>
      </c>
    </row>
    <row r="140" spans="2:7" ht="24" x14ac:dyDescent="0.2">
      <c r="B140" s="19">
        <f t="shared" si="16"/>
        <v>93</v>
      </c>
      <c r="C140" s="19" t="s">
        <v>126</v>
      </c>
      <c r="D140" s="22">
        <v>544000</v>
      </c>
      <c r="E140" s="22">
        <v>603000</v>
      </c>
      <c r="F140" s="22">
        <f>ROUND(+D140*0.965,-3)</f>
        <v>525000</v>
      </c>
      <c r="G140" s="11" t="s">
        <v>281</v>
      </c>
    </row>
    <row r="141" spans="2:7" ht="26.25" customHeight="1" x14ac:dyDescent="0.2">
      <c r="B141" s="19">
        <f t="shared" si="16"/>
        <v>94</v>
      </c>
      <c r="C141" s="19" t="s">
        <v>127</v>
      </c>
      <c r="D141" s="22">
        <v>301000</v>
      </c>
      <c r="E141" s="22">
        <v>350000</v>
      </c>
      <c r="F141" s="22">
        <f t="shared" si="15"/>
        <v>290000</v>
      </c>
      <c r="G141" s="12" t="s">
        <v>282</v>
      </c>
    </row>
    <row r="142" spans="2:7" ht="24" x14ac:dyDescent="0.2">
      <c r="B142" s="19">
        <f t="shared" si="16"/>
        <v>95</v>
      </c>
      <c r="C142" s="19" t="s">
        <v>128</v>
      </c>
      <c r="D142" s="22">
        <v>720000</v>
      </c>
      <c r="E142" s="22">
        <v>800000</v>
      </c>
      <c r="F142" s="22">
        <f t="shared" si="15"/>
        <v>695000</v>
      </c>
      <c r="G142" s="11" t="s">
        <v>283</v>
      </c>
    </row>
    <row r="143" spans="2:7" ht="24" x14ac:dyDescent="0.2">
      <c r="B143" s="19">
        <f t="shared" si="16"/>
        <v>96</v>
      </c>
      <c r="C143" s="19" t="s">
        <v>129</v>
      </c>
      <c r="D143" s="22">
        <v>1186000</v>
      </c>
      <c r="E143" s="22">
        <v>2000000</v>
      </c>
      <c r="F143" s="22">
        <f t="shared" si="15"/>
        <v>1144000</v>
      </c>
      <c r="G143" s="11" t="s">
        <v>284</v>
      </c>
    </row>
    <row r="144" spans="2:7" x14ac:dyDescent="0.2">
      <c r="B144" s="19">
        <f t="shared" si="16"/>
        <v>97</v>
      </c>
      <c r="C144" s="19" t="s">
        <v>130</v>
      </c>
      <c r="D144" s="22">
        <v>229000</v>
      </c>
      <c r="E144" s="22">
        <v>350000</v>
      </c>
      <c r="F144" s="22">
        <f t="shared" si="15"/>
        <v>221000</v>
      </c>
      <c r="G144" s="11" t="s">
        <v>285</v>
      </c>
    </row>
    <row r="145" spans="1:7" ht="24" x14ac:dyDescent="0.2">
      <c r="B145" s="19">
        <f t="shared" si="16"/>
        <v>98</v>
      </c>
      <c r="C145" s="19" t="s">
        <v>131</v>
      </c>
      <c r="D145" s="22">
        <v>412000</v>
      </c>
      <c r="E145" s="22">
        <v>700000</v>
      </c>
      <c r="F145" s="22">
        <f t="shared" si="15"/>
        <v>398000</v>
      </c>
      <c r="G145" s="11" t="s">
        <v>286</v>
      </c>
    </row>
    <row r="146" spans="1:7" ht="24" x14ac:dyDescent="0.2">
      <c r="B146" s="19">
        <f t="shared" si="16"/>
        <v>99</v>
      </c>
      <c r="C146" s="19" t="s">
        <v>132</v>
      </c>
      <c r="D146" s="22">
        <v>730000</v>
      </c>
      <c r="E146" s="22">
        <v>900000</v>
      </c>
      <c r="F146" s="22">
        <v>730000</v>
      </c>
      <c r="G146" s="11" t="s">
        <v>287</v>
      </c>
    </row>
    <row r="147" spans="1:7" x14ac:dyDescent="0.2">
      <c r="B147" s="19">
        <f t="shared" si="16"/>
        <v>100</v>
      </c>
      <c r="C147" s="19" t="s">
        <v>133</v>
      </c>
      <c r="D147" s="22"/>
      <c r="E147" s="22"/>
      <c r="F147" s="22">
        <f>100000-3500</f>
        <v>96500</v>
      </c>
      <c r="G147" s="11" t="s">
        <v>288</v>
      </c>
    </row>
    <row r="148" spans="1:7" x14ac:dyDescent="0.2">
      <c r="B148" s="19"/>
      <c r="D148" s="5"/>
      <c r="E148" s="5"/>
      <c r="F148" s="3"/>
      <c r="G148" s="3"/>
    </row>
    <row r="149" spans="1:7" x14ac:dyDescent="0.2">
      <c r="A149" s="2" t="s">
        <v>7</v>
      </c>
      <c r="B149" s="19"/>
      <c r="C149" s="9" t="s">
        <v>134</v>
      </c>
      <c r="D149" s="5"/>
      <c r="E149" s="5"/>
      <c r="F149" s="5"/>
      <c r="G149" s="4"/>
    </row>
    <row r="150" spans="1:7" ht="60" x14ac:dyDescent="0.2">
      <c r="A150" s="30"/>
      <c r="B150" s="19">
        <f>+B147+1</f>
        <v>101</v>
      </c>
      <c r="C150" s="21" t="s">
        <v>135</v>
      </c>
      <c r="D150" s="22">
        <v>8500000</v>
      </c>
      <c r="E150" s="22"/>
      <c r="F150" s="79">
        <f>+D150+500000-500000 +1500000</f>
        <v>10000000</v>
      </c>
      <c r="G150" s="12" t="s">
        <v>289</v>
      </c>
    </row>
    <row r="151" spans="1:7" ht="24" x14ac:dyDescent="0.2">
      <c r="B151" s="19">
        <f t="shared" ref="B151:B157" si="17">+B150+1</f>
        <v>102</v>
      </c>
      <c r="C151" s="19" t="s">
        <v>136</v>
      </c>
      <c r="D151" s="22">
        <v>562000</v>
      </c>
      <c r="E151" s="22"/>
      <c r="F151" s="22">
        <f>+D151</f>
        <v>562000</v>
      </c>
      <c r="G151" s="12" t="s">
        <v>290</v>
      </c>
    </row>
    <row r="152" spans="1:7" ht="24" x14ac:dyDescent="0.2">
      <c r="B152" s="19">
        <f t="shared" si="17"/>
        <v>103</v>
      </c>
      <c r="C152" s="19" t="s">
        <v>137</v>
      </c>
      <c r="D152" s="22">
        <v>363000</v>
      </c>
      <c r="E152" s="22"/>
      <c r="F152" s="22">
        <f>+D152</f>
        <v>363000</v>
      </c>
      <c r="G152" s="11" t="s">
        <v>291</v>
      </c>
    </row>
    <row r="153" spans="1:7" ht="24" x14ac:dyDescent="0.2">
      <c r="B153" s="19">
        <f t="shared" si="17"/>
        <v>104</v>
      </c>
      <c r="C153" s="19" t="s">
        <v>138</v>
      </c>
      <c r="D153" s="22">
        <v>350000</v>
      </c>
      <c r="E153" s="22"/>
      <c r="F153" s="22">
        <f>+D153</f>
        <v>350000</v>
      </c>
      <c r="G153" s="12" t="s">
        <v>292</v>
      </c>
    </row>
    <row r="154" spans="1:7" ht="24" x14ac:dyDescent="0.2">
      <c r="B154" s="19">
        <f t="shared" si="17"/>
        <v>105</v>
      </c>
      <c r="C154" s="19" t="s">
        <v>139</v>
      </c>
      <c r="D154" s="22">
        <v>50000</v>
      </c>
      <c r="E154" s="22"/>
      <c r="F154" s="22">
        <f>+D154</f>
        <v>50000</v>
      </c>
      <c r="G154" s="11" t="s">
        <v>293</v>
      </c>
    </row>
    <row r="155" spans="1:7" ht="24" x14ac:dyDescent="0.2">
      <c r="B155" s="19">
        <f t="shared" si="17"/>
        <v>106</v>
      </c>
      <c r="C155" s="19" t="s">
        <v>140</v>
      </c>
      <c r="D155" s="22">
        <v>2352000</v>
      </c>
      <c r="E155" s="22"/>
      <c r="F155" s="22">
        <f>+D155+400000-400000-50000</f>
        <v>2302000</v>
      </c>
      <c r="G155" s="12" t="s">
        <v>294</v>
      </c>
    </row>
    <row r="156" spans="1:7" ht="36" x14ac:dyDescent="0.2">
      <c r="B156" s="19">
        <f t="shared" si="17"/>
        <v>107</v>
      </c>
      <c r="C156" s="21" t="s">
        <v>141</v>
      </c>
      <c r="D156" s="22">
        <v>575000</v>
      </c>
      <c r="E156" s="22"/>
      <c r="F156" s="22">
        <f>+D156</f>
        <v>575000</v>
      </c>
      <c r="G156" s="12" t="s">
        <v>295</v>
      </c>
    </row>
    <row r="157" spans="1:7" ht="24" x14ac:dyDescent="0.2">
      <c r="B157" s="19">
        <f t="shared" si="17"/>
        <v>108</v>
      </c>
      <c r="C157" s="19" t="s">
        <v>142</v>
      </c>
      <c r="D157" s="5">
        <v>400000</v>
      </c>
      <c r="E157" s="5"/>
      <c r="F157" s="5">
        <f>+D157</f>
        <v>400000</v>
      </c>
      <c r="G157" s="12" t="s">
        <v>344</v>
      </c>
    </row>
    <row r="158" spans="1:7" x14ac:dyDescent="0.2">
      <c r="B158" s="19">
        <f>+B157+1</f>
        <v>109</v>
      </c>
      <c r="C158" s="3" t="s">
        <v>143</v>
      </c>
      <c r="D158" s="5"/>
      <c r="E158" s="5"/>
      <c r="F158" s="5">
        <v>164000</v>
      </c>
      <c r="G158" s="4" t="s">
        <v>296</v>
      </c>
    </row>
    <row r="159" spans="1:7" x14ac:dyDescent="0.2">
      <c r="B159" s="19"/>
      <c r="D159" s="5"/>
      <c r="E159" s="5"/>
      <c r="F159" s="5"/>
      <c r="G159" s="4"/>
    </row>
    <row r="160" spans="1:7" x14ac:dyDescent="0.2">
      <c r="A160" s="2" t="s">
        <v>7</v>
      </c>
      <c r="B160" s="19"/>
      <c r="C160" s="9" t="s">
        <v>144</v>
      </c>
      <c r="D160" s="10">
        <f>SUM(D126:D159)</f>
        <v>104923000</v>
      </c>
      <c r="E160" s="10"/>
      <c r="F160" s="10">
        <f>SUM(F126:F159)</f>
        <v>107561500</v>
      </c>
      <c r="G160" s="4"/>
    </row>
    <row r="161" spans="1:7" x14ac:dyDescent="0.2">
      <c r="B161" s="19"/>
      <c r="D161" s="5"/>
      <c r="E161" s="5"/>
      <c r="F161" s="5"/>
      <c r="G161" s="4"/>
    </row>
    <row r="162" spans="1:7" x14ac:dyDescent="0.2">
      <c r="A162" s="2" t="s">
        <v>5</v>
      </c>
      <c r="B162" s="31"/>
      <c r="C162" s="9" t="s">
        <v>145</v>
      </c>
      <c r="D162" s="5"/>
      <c r="E162" s="5"/>
      <c r="F162" s="5"/>
      <c r="G162" s="4"/>
    </row>
    <row r="163" spans="1:7" ht="24" x14ac:dyDescent="0.2">
      <c r="A163" s="30"/>
      <c r="B163" s="19">
        <f>+B158+1</f>
        <v>110</v>
      </c>
      <c r="C163" s="19" t="s">
        <v>146</v>
      </c>
      <c r="D163" s="22">
        <v>190000</v>
      </c>
      <c r="E163" s="22">
        <v>200000</v>
      </c>
      <c r="F163" s="22">
        <v>190000</v>
      </c>
      <c r="G163" s="74" t="s">
        <v>297</v>
      </c>
    </row>
    <row r="164" spans="1:7" ht="13.9" customHeight="1" x14ac:dyDescent="0.2">
      <c r="B164" s="19">
        <f>+B163+1</f>
        <v>111</v>
      </c>
      <c r="C164" s="19" t="s">
        <v>147</v>
      </c>
      <c r="D164" s="22">
        <v>430000</v>
      </c>
      <c r="E164" s="22">
        <v>500000</v>
      </c>
      <c r="F164" s="22">
        <v>430000</v>
      </c>
      <c r="G164" s="74" t="s">
        <v>298</v>
      </c>
    </row>
    <row r="165" spans="1:7" ht="24" x14ac:dyDescent="0.2">
      <c r="B165" s="19">
        <f t="shared" ref="B165:B166" si="18">+B164+1</f>
        <v>112</v>
      </c>
      <c r="C165" s="19" t="s">
        <v>148</v>
      </c>
      <c r="D165" s="22">
        <v>90000</v>
      </c>
      <c r="E165" s="22">
        <v>100000</v>
      </c>
      <c r="F165" s="22">
        <v>90000</v>
      </c>
      <c r="G165" s="74" t="s">
        <v>299</v>
      </c>
    </row>
    <row r="166" spans="1:7" ht="36" x14ac:dyDescent="0.2">
      <c r="B166" s="19">
        <f t="shared" si="18"/>
        <v>113</v>
      </c>
      <c r="C166" s="19" t="s">
        <v>149</v>
      </c>
      <c r="D166" s="22">
        <v>190000</v>
      </c>
      <c r="E166" s="22">
        <v>268000</v>
      </c>
      <c r="F166" s="22">
        <v>190000</v>
      </c>
      <c r="G166" s="74" t="s">
        <v>300</v>
      </c>
    </row>
    <row r="167" spans="1:7" ht="38.450000000000003" customHeight="1" x14ac:dyDescent="0.2">
      <c r="B167" s="19">
        <f>+B166+1</f>
        <v>114</v>
      </c>
      <c r="C167" s="21" t="s">
        <v>150</v>
      </c>
      <c r="D167" s="22">
        <v>100000</v>
      </c>
      <c r="E167" s="22">
        <v>100000</v>
      </c>
      <c r="F167" s="51">
        <v>100000</v>
      </c>
      <c r="G167" s="74" t="s">
        <v>312</v>
      </c>
    </row>
    <row r="168" spans="1:7" x14ac:dyDescent="0.2">
      <c r="A168" s="2" t="s">
        <v>7</v>
      </c>
      <c r="B168" s="19"/>
      <c r="C168" s="9" t="s">
        <v>151</v>
      </c>
      <c r="D168" s="76">
        <f>SUM(D163:D167)</f>
        <v>1000000</v>
      </c>
      <c r="E168" s="76">
        <f>SUM(E163:E167)</f>
        <v>1168000</v>
      </c>
      <c r="F168" s="76">
        <f>SUM(F163:F167)</f>
        <v>1000000</v>
      </c>
      <c r="G168" s="4"/>
    </row>
    <row r="169" spans="1:7" x14ac:dyDescent="0.2">
      <c r="B169" s="19"/>
      <c r="D169" s="5"/>
      <c r="E169" s="5"/>
      <c r="F169" s="5"/>
      <c r="G169" s="4"/>
    </row>
    <row r="170" spans="1:7" x14ac:dyDescent="0.2">
      <c r="A170" s="2" t="s">
        <v>5</v>
      </c>
      <c r="B170" s="31"/>
      <c r="C170" s="9" t="s">
        <v>152</v>
      </c>
      <c r="D170" s="5"/>
      <c r="E170" s="5"/>
      <c r="F170" s="5"/>
      <c r="G170" s="4"/>
    </row>
    <row r="171" spans="1:7" ht="25.15" customHeight="1" x14ac:dyDescent="0.2">
      <c r="B171" s="19">
        <f>+B167+1</f>
        <v>115</v>
      </c>
      <c r="C171" s="19" t="s">
        <v>153</v>
      </c>
      <c r="D171" s="22">
        <v>250000</v>
      </c>
      <c r="E171" s="22"/>
      <c r="F171" s="22">
        <v>275000</v>
      </c>
      <c r="G171" s="74" t="s">
        <v>313</v>
      </c>
    </row>
    <row r="172" spans="1:7" ht="24" x14ac:dyDescent="0.2">
      <c r="B172" s="19">
        <f>+B171+1</f>
        <v>116</v>
      </c>
      <c r="C172" s="19" t="s">
        <v>154</v>
      </c>
      <c r="D172" s="22">
        <v>2984289</v>
      </c>
      <c r="E172" s="22"/>
      <c r="F172" s="22">
        <v>3015000</v>
      </c>
      <c r="G172" s="55" t="s">
        <v>314</v>
      </c>
    </row>
    <row r="173" spans="1:7" ht="36" x14ac:dyDescent="0.2">
      <c r="B173" s="19">
        <f>B172+1</f>
        <v>117</v>
      </c>
      <c r="C173" s="19" t="s">
        <v>155</v>
      </c>
      <c r="D173" s="22">
        <v>3600000</v>
      </c>
      <c r="E173" s="22"/>
      <c r="F173" s="22">
        <v>3600000</v>
      </c>
      <c r="G173" s="55" t="s">
        <v>315</v>
      </c>
    </row>
    <row r="174" spans="1:7" ht="36.6" customHeight="1" x14ac:dyDescent="0.2">
      <c r="B174" s="19">
        <f t="shared" ref="B174" si="19">+B173+1</f>
        <v>118</v>
      </c>
      <c r="C174" s="19" t="s">
        <v>156</v>
      </c>
      <c r="D174" s="22">
        <v>873970</v>
      </c>
      <c r="E174" s="22"/>
      <c r="F174" s="22">
        <v>889000</v>
      </c>
      <c r="G174" s="74" t="s">
        <v>316</v>
      </c>
    </row>
    <row r="175" spans="1:7" x14ac:dyDescent="0.2">
      <c r="A175" s="2" t="s">
        <v>7</v>
      </c>
      <c r="B175" s="19"/>
      <c r="C175" s="44" t="s">
        <v>157</v>
      </c>
      <c r="D175" s="45">
        <f>SUM(D171:D174)</f>
        <v>7708259</v>
      </c>
      <c r="E175" s="45"/>
      <c r="F175" s="45">
        <f>SUM(F171:F174)</f>
        <v>7779000</v>
      </c>
      <c r="G175" s="4"/>
    </row>
    <row r="176" spans="1:7" x14ac:dyDescent="0.2">
      <c r="B176" s="39"/>
      <c r="C176" s="39"/>
      <c r="D176" s="5"/>
      <c r="E176" s="5"/>
      <c r="F176" s="5"/>
      <c r="G176" s="4"/>
    </row>
    <row r="177" spans="1:7" x14ac:dyDescent="0.2">
      <c r="A177" s="2" t="s">
        <v>5</v>
      </c>
      <c r="B177" s="75"/>
      <c r="C177" s="40" t="s">
        <v>158</v>
      </c>
      <c r="D177" s="5"/>
      <c r="E177" s="5"/>
      <c r="F177" s="5"/>
      <c r="G177" s="4"/>
    </row>
    <row r="178" spans="1:7" x14ac:dyDescent="0.2">
      <c r="B178" s="39">
        <f>+B174+1</f>
        <v>119</v>
      </c>
      <c r="C178" s="39" t="s">
        <v>159</v>
      </c>
      <c r="D178" s="5">
        <v>513000</v>
      </c>
      <c r="E178" s="5"/>
      <c r="F178" s="5">
        <v>513000</v>
      </c>
      <c r="G178" s="55" t="s">
        <v>317</v>
      </c>
    </row>
    <row r="179" spans="1:7" x14ac:dyDescent="0.2">
      <c r="B179" s="39">
        <f>+B178+1</f>
        <v>120</v>
      </c>
      <c r="C179" s="41" t="s">
        <v>160</v>
      </c>
      <c r="D179" s="5">
        <v>33000</v>
      </c>
      <c r="E179" s="5"/>
      <c r="F179" s="5">
        <v>33000</v>
      </c>
      <c r="G179" s="55" t="s">
        <v>318</v>
      </c>
    </row>
    <row r="180" spans="1:7" x14ac:dyDescent="0.2">
      <c r="B180" s="39">
        <f t="shared" ref="B180:B183" si="20">+B179+1</f>
        <v>121</v>
      </c>
      <c r="C180" s="39" t="s">
        <v>161</v>
      </c>
      <c r="D180" s="5">
        <v>33000</v>
      </c>
      <c r="E180" s="5"/>
      <c r="F180" s="5">
        <v>33000</v>
      </c>
      <c r="G180" s="55" t="s">
        <v>319</v>
      </c>
    </row>
    <row r="181" spans="1:7" x14ac:dyDescent="0.2">
      <c r="B181" s="39">
        <f t="shared" si="20"/>
        <v>122</v>
      </c>
      <c r="C181" s="39" t="s">
        <v>162</v>
      </c>
      <c r="D181" s="5">
        <v>750000</v>
      </c>
      <c r="E181" s="5"/>
      <c r="F181" s="5">
        <v>750000</v>
      </c>
      <c r="G181" s="55" t="s">
        <v>320</v>
      </c>
    </row>
    <row r="182" spans="1:7" ht="24" x14ac:dyDescent="0.2">
      <c r="B182" s="19">
        <f t="shared" si="20"/>
        <v>123</v>
      </c>
      <c r="C182" s="19" t="s">
        <v>163</v>
      </c>
      <c r="D182" s="22">
        <v>142000</v>
      </c>
      <c r="E182" s="22"/>
      <c r="F182" s="22">
        <v>144000</v>
      </c>
      <c r="G182" s="55" t="s">
        <v>321</v>
      </c>
    </row>
    <row r="183" spans="1:7" ht="25.5" customHeight="1" x14ac:dyDescent="0.2">
      <c r="B183" s="19">
        <f t="shared" si="20"/>
        <v>124</v>
      </c>
      <c r="C183" s="19" t="s">
        <v>164</v>
      </c>
      <c r="D183" s="22">
        <v>71000</v>
      </c>
      <c r="E183" s="22"/>
      <c r="F183" s="22">
        <v>72000</v>
      </c>
      <c r="G183" s="55" t="s">
        <v>322</v>
      </c>
    </row>
    <row r="184" spans="1:7" x14ac:dyDescent="0.2">
      <c r="A184" s="2" t="s">
        <v>7</v>
      </c>
      <c r="B184" s="39"/>
      <c r="C184" s="40" t="s">
        <v>165</v>
      </c>
      <c r="D184" s="10">
        <f>SUM(D178:D183)</f>
        <v>1542000</v>
      </c>
      <c r="E184" s="10"/>
      <c r="F184" s="10">
        <f t="shared" ref="F184" si="21">SUM(F178:F183)</f>
        <v>1545000</v>
      </c>
      <c r="G184" s="4"/>
    </row>
    <row r="185" spans="1:7" x14ac:dyDescent="0.2">
      <c r="B185" s="39"/>
      <c r="C185" s="39"/>
      <c r="D185" s="5"/>
      <c r="E185" s="5"/>
      <c r="F185" s="5"/>
      <c r="G185" s="4"/>
    </row>
    <row r="186" spans="1:7" x14ac:dyDescent="0.2">
      <c r="A186" s="2" t="s">
        <v>5</v>
      </c>
      <c r="B186" s="75"/>
      <c r="C186" s="40" t="s">
        <v>166</v>
      </c>
      <c r="D186" s="5"/>
      <c r="E186" s="5"/>
      <c r="F186" s="5"/>
      <c r="G186" s="4"/>
    </row>
    <row r="187" spans="1:7" ht="38.25" customHeight="1" x14ac:dyDescent="0.2">
      <c r="B187" s="19">
        <f>+B183+1</f>
        <v>125</v>
      </c>
      <c r="C187" s="19" t="s">
        <v>167</v>
      </c>
      <c r="D187" s="22">
        <v>600000</v>
      </c>
      <c r="E187" s="22"/>
      <c r="F187" s="22">
        <v>600000</v>
      </c>
      <c r="G187" s="74" t="s">
        <v>323</v>
      </c>
    </row>
    <row r="188" spans="1:7" ht="24" x14ac:dyDescent="0.2">
      <c r="B188" s="19">
        <f>+B187+1</f>
        <v>126</v>
      </c>
      <c r="C188" s="19" t="s">
        <v>168</v>
      </c>
      <c r="D188" s="22">
        <v>100000</v>
      </c>
      <c r="E188" s="22"/>
      <c r="F188" s="22">
        <v>100000</v>
      </c>
      <c r="G188" s="80" t="s">
        <v>336</v>
      </c>
    </row>
    <row r="189" spans="1:7" ht="86.25" customHeight="1" x14ac:dyDescent="0.2">
      <c r="B189" s="19">
        <f t="shared" ref="B189" si="22">+B188+1</f>
        <v>127</v>
      </c>
      <c r="C189" s="19" t="s">
        <v>169</v>
      </c>
      <c r="D189" s="22">
        <v>1053000</v>
      </c>
      <c r="E189" s="22"/>
      <c r="F189" s="22">
        <v>1053000</v>
      </c>
      <c r="G189" s="60" t="s">
        <v>324</v>
      </c>
    </row>
    <row r="190" spans="1:7" x14ac:dyDescent="0.2">
      <c r="B190" s="19"/>
      <c r="C190" s="19"/>
      <c r="D190" s="22"/>
      <c r="E190" s="22"/>
      <c r="F190" s="22"/>
      <c r="G190" s="13"/>
    </row>
    <row r="191" spans="1:7" ht="60" x14ac:dyDescent="0.2">
      <c r="B191" s="19">
        <f>B189+1</f>
        <v>128</v>
      </c>
      <c r="C191" s="20" t="s">
        <v>170</v>
      </c>
      <c r="D191" s="56">
        <v>758000</v>
      </c>
      <c r="E191" s="57"/>
      <c r="F191" s="73">
        <v>685500</v>
      </c>
      <c r="G191" s="60" t="s">
        <v>325</v>
      </c>
    </row>
    <row r="192" spans="1:7" x14ac:dyDescent="0.2">
      <c r="B192" s="19"/>
      <c r="D192" s="5"/>
      <c r="E192" s="5"/>
      <c r="F192" s="5"/>
      <c r="G192" s="4"/>
    </row>
    <row r="193" spans="1:7" x14ac:dyDescent="0.2">
      <c r="A193" s="2" t="s">
        <v>5</v>
      </c>
      <c r="B193" s="48"/>
      <c r="C193" s="9" t="s">
        <v>171</v>
      </c>
      <c r="D193" s="5"/>
      <c r="E193" s="5"/>
      <c r="F193" s="5"/>
      <c r="G193" s="4"/>
    </row>
    <row r="194" spans="1:7" x14ac:dyDescent="0.2">
      <c r="A194" s="2" t="s">
        <v>7</v>
      </c>
      <c r="B194" s="48"/>
      <c r="C194" s="9" t="s">
        <v>172</v>
      </c>
      <c r="D194" s="5"/>
      <c r="F194" s="5"/>
      <c r="G194" s="12"/>
    </row>
    <row r="195" spans="1:7" ht="36" x14ac:dyDescent="0.2">
      <c r="B195" s="19">
        <f>B191+1</f>
        <v>129</v>
      </c>
      <c r="C195" s="19" t="s">
        <v>173</v>
      </c>
      <c r="D195" s="22">
        <v>750000</v>
      </c>
      <c r="E195" s="22"/>
      <c r="F195" s="22">
        <v>800000</v>
      </c>
      <c r="G195" s="13" t="s">
        <v>349</v>
      </c>
    </row>
    <row r="196" spans="1:7" ht="50.25" customHeight="1" x14ac:dyDescent="0.2">
      <c r="A196" s="17"/>
      <c r="B196" s="19">
        <f t="shared" ref="B196:B200" si="23">+B195+1</f>
        <v>130</v>
      </c>
      <c r="C196" s="20" t="s">
        <v>174</v>
      </c>
      <c r="D196" s="22">
        <v>300000</v>
      </c>
      <c r="E196" s="22"/>
      <c r="F196" s="22">
        <v>350000</v>
      </c>
      <c r="G196" s="12" t="s">
        <v>326</v>
      </c>
    </row>
    <row r="197" spans="1:7" ht="36" x14ac:dyDescent="0.2">
      <c r="A197" s="17"/>
      <c r="B197" s="19">
        <f t="shared" si="23"/>
        <v>131</v>
      </c>
      <c r="C197" s="21" t="s">
        <v>175</v>
      </c>
      <c r="D197" s="58">
        <v>1000000</v>
      </c>
      <c r="E197" s="58"/>
      <c r="F197" s="58">
        <v>1000000</v>
      </c>
      <c r="G197" s="12" t="s">
        <v>176</v>
      </c>
    </row>
    <row r="198" spans="1:7" ht="12" customHeight="1" x14ac:dyDescent="0.2">
      <c r="B198" s="19">
        <f t="shared" si="23"/>
        <v>132</v>
      </c>
      <c r="C198" s="19" t="s">
        <v>177</v>
      </c>
      <c r="D198" s="42">
        <v>266667</v>
      </c>
      <c r="E198" s="22"/>
      <c r="F198" s="22">
        <v>267000</v>
      </c>
      <c r="G198" s="12" t="s">
        <v>178</v>
      </c>
    </row>
    <row r="199" spans="1:7" ht="36.6" customHeight="1" x14ac:dyDescent="0.2">
      <c r="B199" s="19">
        <f t="shared" si="23"/>
        <v>133</v>
      </c>
      <c r="C199" s="19" t="s">
        <v>179</v>
      </c>
      <c r="D199" s="22">
        <v>250000</v>
      </c>
      <c r="E199" s="22"/>
      <c r="F199" s="22">
        <v>250000</v>
      </c>
      <c r="G199" s="12" t="s">
        <v>180</v>
      </c>
    </row>
    <row r="200" spans="1:7" ht="40.15" customHeight="1" x14ac:dyDescent="0.2">
      <c r="B200" s="19">
        <f t="shared" si="23"/>
        <v>134</v>
      </c>
      <c r="C200" s="19" t="s">
        <v>181</v>
      </c>
      <c r="D200" s="22">
        <v>200000</v>
      </c>
      <c r="E200" s="22"/>
      <c r="F200" s="22">
        <v>200000</v>
      </c>
      <c r="G200" s="12" t="s">
        <v>182</v>
      </c>
    </row>
    <row r="201" spans="1:7" ht="40.15" customHeight="1" x14ac:dyDescent="0.2">
      <c r="B201" s="81">
        <f>+B200+1</f>
        <v>135</v>
      </c>
      <c r="C201" s="82" t="s">
        <v>209</v>
      </c>
      <c r="D201" s="22"/>
      <c r="E201" s="22"/>
      <c r="F201" s="22">
        <v>250000</v>
      </c>
      <c r="G201" s="74" t="s">
        <v>335</v>
      </c>
    </row>
    <row r="202" spans="1:7" ht="12" customHeight="1" x14ac:dyDescent="0.2">
      <c r="B202" s="19"/>
      <c r="C202" s="19"/>
      <c r="D202" s="22"/>
      <c r="E202" s="22"/>
      <c r="F202" s="22"/>
      <c r="G202" s="12"/>
    </row>
    <row r="203" spans="1:7" x14ac:dyDescent="0.2">
      <c r="A203" s="2" t="s">
        <v>7</v>
      </c>
      <c r="B203" s="19"/>
      <c r="C203" s="9" t="s">
        <v>183</v>
      </c>
    </row>
    <row r="204" spans="1:7" ht="15.75" customHeight="1" x14ac:dyDescent="0.2">
      <c r="B204" s="19">
        <f>+B201+1</f>
        <v>136</v>
      </c>
      <c r="C204" s="19" t="s">
        <v>184</v>
      </c>
      <c r="D204" s="22">
        <v>80000</v>
      </c>
      <c r="E204" s="22"/>
      <c r="F204" s="22">
        <v>80000</v>
      </c>
      <c r="G204" s="12" t="s">
        <v>185</v>
      </c>
    </row>
    <row r="205" spans="1:7" ht="18" customHeight="1" x14ac:dyDescent="0.2">
      <c r="B205" s="19">
        <f>+B204+1</f>
        <v>137</v>
      </c>
      <c r="C205" s="19" t="s">
        <v>186</v>
      </c>
      <c r="D205" s="22">
        <v>45000</v>
      </c>
      <c r="E205" s="5"/>
      <c r="F205" s="22">
        <v>45000</v>
      </c>
      <c r="G205" s="12" t="s">
        <v>187</v>
      </c>
    </row>
    <row r="206" spans="1:7" ht="36" customHeight="1" x14ac:dyDescent="0.2">
      <c r="B206" s="19">
        <f>+B205+1</f>
        <v>138</v>
      </c>
      <c r="C206" s="19" t="s">
        <v>188</v>
      </c>
      <c r="D206" s="42">
        <v>80000</v>
      </c>
      <c r="E206" s="22"/>
      <c r="F206" s="22">
        <v>80000</v>
      </c>
      <c r="G206" s="12" t="s">
        <v>189</v>
      </c>
    </row>
    <row r="207" spans="1:7" ht="24.75" customHeight="1" x14ac:dyDescent="0.2">
      <c r="B207" s="19">
        <f t="shared" ref="B207:B214" si="24">+B206+1</f>
        <v>139</v>
      </c>
      <c r="C207" s="19" t="s">
        <v>190</v>
      </c>
      <c r="D207" s="59"/>
      <c r="E207" s="22"/>
      <c r="F207" s="22">
        <v>35000</v>
      </c>
      <c r="G207" s="13" t="s">
        <v>327</v>
      </c>
    </row>
    <row r="208" spans="1:7" ht="36" customHeight="1" x14ac:dyDescent="0.2">
      <c r="B208" s="19">
        <f t="shared" si="24"/>
        <v>140</v>
      </c>
      <c r="C208" s="19" t="s">
        <v>191</v>
      </c>
      <c r="D208" s="22">
        <v>100000</v>
      </c>
      <c r="E208" s="22"/>
      <c r="F208" s="22">
        <v>100000</v>
      </c>
      <c r="G208" s="12" t="s">
        <v>328</v>
      </c>
    </row>
    <row r="209" spans="1:7" x14ac:dyDescent="0.2">
      <c r="B209" s="19">
        <f t="shared" si="24"/>
        <v>141</v>
      </c>
      <c r="C209" s="3" t="s">
        <v>192</v>
      </c>
      <c r="D209" s="14"/>
      <c r="E209" s="5"/>
      <c r="F209" s="15">
        <v>20000</v>
      </c>
      <c r="G209" s="4" t="s">
        <v>193</v>
      </c>
    </row>
    <row r="210" spans="1:7" ht="24.75" customHeight="1" x14ac:dyDescent="0.2">
      <c r="B210" s="19">
        <f t="shared" si="24"/>
        <v>142</v>
      </c>
      <c r="C210" s="19" t="s">
        <v>194</v>
      </c>
      <c r="D210" s="56">
        <v>29500</v>
      </c>
      <c r="E210" s="56"/>
      <c r="F210" s="22">
        <v>29500</v>
      </c>
      <c r="G210" s="21" t="s">
        <v>329</v>
      </c>
    </row>
    <row r="211" spans="1:7" ht="26.25" customHeight="1" x14ac:dyDescent="0.2">
      <c r="B211" s="19">
        <f t="shared" si="24"/>
        <v>143</v>
      </c>
      <c r="C211" s="19" t="s">
        <v>195</v>
      </c>
      <c r="D211" s="42">
        <v>15000</v>
      </c>
      <c r="E211" s="56"/>
      <c r="F211" s="22">
        <v>15000</v>
      </c>
      <c r="G211" s="21" t="s">
        <v>330</v>
      </c>
    </row>
    <row r="212" spans="1:7" x14ac:dyDescent="0.2">
      <c r="B212" s="19">
        <f t="shared" si="24"/>
        <v>144</v>
      </c>
      <c r="C212" s="3" t="s">
        <v>196</v>
      </c>
      <c r="D212" s="15"/>
      <c r="F212" s="5">
        <v>10000</v>
      </c>
      <c r="G212" s="6" t="s">
        <v>197</v>
      </c>
    </row>
    <row r="213" spans="1:7" ht="27.75" customHeight="1" x14ac:dyDescent="0.2">
      <c r="B213" s="19">
        <f t="shared" si="24"/>
        <v>145</v>
      </c>
      <c r="C213" s="19" t="s">
        <v>198</v>
      </c>
      <c r="D213" s="22">
        <v>95800</v>
      </c>
      <c r="E213" s="22"/>
      <c r="F213" s="22">
        <v>99000</v>
      </c>
      <c r="G213" s="18" t="s">
        <v>331</v>
      </c>
    </row>
    <row r="214" spans="1:7" ht="36" x14ac:dyDescent="0.2">
      <c r="B214" s="19">
        <f t="shared" si="24"/>
        <v>146</v>
      </c>
      <c r="C214" s="19" t="s">
        <v>199</v>
      </c>
      <c r="D214" s="59"/>
      <c r="E214" s="22"/>
      <c r="F214" s="22">
        <v>45000</v>
      </c>
      <c r="G214" s="11" t="s">
        <v>332</v>
      </c>
    </row>
    <row r="215" spans="1:7" x14ac:dyDescent="0.2">
      <c r="B215" s="19"/>
      <c r="C215" s="19"/>
      <c r="D215" s="59"/>
      <c r="E215" s="22"/>
      <c r="F215" s="22"/>
      <c r="G215" s="11"/>
    </row>
    <row r="216" spans="1:7" x14ac:dyDescent="0.2">
      <c r="A216" s="2" t="s">
        <v>7</v>
      </c>
      <c r="B216" s="19"/>
      <c r="C216" s="9" t="s">
        <v>200</v>
      </c>
    </row>
    <row r="217" spans="1:7" ht="60.75" customHeight="1" x14ac:dyDescent="0.2">
      <c r="B217" s="19">
        <f>+B214+1</f>
        <v>147</v>
      </c>
      <c r="C217" s="19" t="s">
        <v>201</v>
      </c>
      <c r="D217" s="22">
        <v>2000000</v>
      </c>
      <c r="E217" s="22">
        <v>2600000</v>
      </c>
      <c r="F217" s="22">
        <v>2500000</v>
      </c>
      <c r="G217" s="12" t="s">
        <v>333</v>
      </c>
    </row>
    <row r="218" spans="1:7" ht="39" customHeight="1" x14ac:dyDescent="0.2">
      <c r="B218" s="19">
        <f>+B217+1</f>
        <v>148</v>
      </c>
      <c r="C218" s="19" t="s">
        <v>202</v>
      </c>
      <c r="D218" s="22">
        <v>250000</v>
      </c>
      <c r="E218" s="22"/>
      <c r="F218" s="22">
        <v>250000</v>
      </c>
      <c r="G218" s="13" t="s">
        <v>334</v>
      </c>
    </row>
    <row r="219" spans="1:7" ht="36" x14ac:dyDescent="0.2">
      <c r="B219" s="19">
        <f>+B218+1</f>
        <v>149</v>
      </c>
      <c r="C219" s="19" t="s">
        <v>203</v>
      </c>
      <c r="D219" s="22">
        <v>75000</v>
      </c>
      <c r="E219" s="22"/>
      <c r="F219" s="22">
        <v>75000</v>
      </c>
      <c r="G219" s="18" t="s">
        <v>345</v>
      </c>
    </row>
    <row r="220" spans="1:7" ht="48" x14ac:dyDescent="0.2">
      <c r="B220" s="19">
        <f>+B219+1</f>
        <v>150</v>
      </c>
      <c r="C220" s="19" t="s">
        <v>171</v>
      </c>
      <c r="D220" s="43">
        <v>3451000</v>
      </c>
      <c r="E220" s="22"/>
      <c r="F220" s="43">
        <f>ROUND(8116000+80000+297000+2000000-6249967,-3)</f>
        <v>4243000</v>
      </c>
      <c r="G220" s="83" t="s">
        <v>346</v>
      </c>
    </row>
  </sheetData>
  <sheetProtection formatCells="0" formatColumns="0" formatRows="0" insertColumns="0" insertRows="0" insertHyperlinks="0" deleteColumns="0" deleteRows="0" selectLockedCells="1" sort="0" autoFilter="0" pivotTables="0"/>
  <phoneticPr fontId="15" type="noConversion"/>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8"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75" x14ac:dyDescent="0.25"/>
  <sheetData>
    <row r="1" spans="1:2" x14ac:dyDescent="0.25">
      <c r="A1" t="s">
        <v>7</v>
      </c>
      <c r="B1" t="s">
        <v>7</v>
      </c>
    </row>
    <row r="2" spans="1:2" x14ac:dyDescent="0.25">
      <c r="A2" t="s">
        <v>204</v>
      </c>
      <c r="B2" t="s">
        <v>205</v>
      </c>
    </row>
    <row r="3" spans="1:2" x14ac:dyDescent="0.25">
      <c r="A3" t="s">
        <v>5</v>
      </c>
    </row>
    <row r="4" spans="1:2" x14ac:dyDescent="0.25">
      <c r="A4" t="s">
        <v>206</v>
      </c>
    </row>
    <row r="5" spans="1:2" x14ac:dyDescent="0.25">
      <c r="A5" t="s">
        <v>207</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3" ma:contentTypeDescription="Opprett et nytt dokument." ma:contentTypeScope="" ma:versionID="f67e16d035688f37082137fed46d231e">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83b2e0b32e3cf3df2a6446a4befbca45"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1EE951-0430-40B3-95A3-F84380210367}">
  <ds:schemaRefs>
    <ds:schemaRef ds:uri="http://schemas.microsoft.com/sharepoint/v3/contenttype/forms"/>
  </ds:schemaRefs>
</ds:datastoreItem>
</file>

<file path=customXml/itemProps2.xml><?xml version="1.0" encoding="utf-8"?>
<ds:datastoreItem xmlns:ds="http://schemas.openxmlformats.org/officeDocument/2006/customXml" ds:itemID="{0B68FB54-F32B-4C96-909C-A16A542A94FE}">
  <ds:schemaRefs>
    <ds:schemaRef ds:uri="http://purl.org/dc/dcmitype/"/>
    <ds:schemaRef ds:uri="http://purl.org/dc/terms/"/>
    <ds:schemaRef ds:uri="http://www.w3.org/XML/1998/namespace"/>
    <ds:schemaRef ds:uri="989aaf3d-6e60-4b22-8fc6-eab6ed6da64c"/>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05b13cfe-7c07-425a-bb58-bebcc0474ab3"/>
  </ds:schemaRefs>
</ds:datastoreItem>
</file>

<file path=customXml/itemProps3.xml><?xml version="1.0" encoding="utf-8"?>
<ds:datastoreItem xmlns:ds="http://schemas.openxmlformats.org/officeDocument/2006/customXml" ds:itemID="{F6683713-8EC8-4F90-9B91-A310A29EBB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dcterms:created xsi:type="dcterms:W3CDTF">2016-10-13T09:01:13Z</dcterms:created>
  <dcterms:modified xsi:type="dcterms:W3CDTF">2021-01-11T15:15:54Z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